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Override PartName="/xl/embeddings/oleObject_0_17.bin" ContentType="application/vnd.openxmlformats-officedocument.oleObject"/>
  <Override PartName="/xl/embeddings/oleObject_0_18.bin" ContentType="application/vnd.openxmlformats-officedocument.oleObject"/>
  <Override PartName="/xl/embeddings/oleObject_0_19.bin" ContentType="application/vnd.openxmlformats-officedocument.oleObject"/>
  <Override PartName="/xl/embeddings/oleObject_0_20.bin" ContentType="application/vnd.openxmlformats-officedocument.oleObject"/>
  <Override PartName="/xl/embeddings/oleObject_0_21.bin" ContentType="application/vnd.openxmlformats-officedocument.oleObject"/>
  <Override PartName="/xl/embeddings/oleObject_0_22.bin" ContentType="application/vnd.openxmlformats-officedocument.oleObject"/>
  <Override PartName="/xl/embeddings/oleObject_0_23.bin" ContentType="application/vnd.openxmlformats-officedocument.oleObject"/>
  <Override PartName="/xl/embeddings/oleObject_0_24.bin" ContentType="application/vnd.openxmlformats-officedocument.oleObject"/>
  <Override PartName="/xl/embeddings/oleObject_0_25.bin" ContentType="application/vnd.openxmlformats-officedocument.oleObject"/>
  <Override PartName="/xl/embeddings/oleObject_0_26.bin" ContentType="application/vnd.openxmlformats-officedocument.oleObject"/>
  <Override PartName="/xl/embeddings/oleObject_0_2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KLSE Q4" sheetId="1" r:id="rId1"/>
    <sheet name="Sheet1" sheetId="2" r:id="rId2"/>
    <sheet name="Sheet2" sheetId="3" r:id="rId3"/>
    <sheet name="Sheet3" sheetId="4" r:id="rId4"/>
  </sheets>
  <externalReferences>
    <externalReference r:id="rId7"/>
  </externalReferences>
  <definedNames>
    <definedName name="_xlnm.Print_Area" localSheetId="0">'KLSE Q4'!$A$1:$L$338</definedName>
  </definedNames>
  <calcPr fullCalcOnLoad="1"/>
</workbook>
</file>

<file path=xl/sharedStrings.xml><?xml version="1.0" encoding="utf-8"?>
<sst xmlns="http://schemas.openxmlformats.org/spreadsheetml/2006/main" count="275" uniqueCount="196">
  <si>
    <t>KUMPULAN FIMA BERHAD</t>
  </si>
  <si>
    <t xml:space="preserve"> </t>
  </si>
  <si>
    <t>(Company No. : 11817 - V)</t>
  </si>
  <si>
    <t>(Incorporated in Malaysia)</t>
  </si>
  <si>
    <t>Quarterly report on consolidated results for the fourth quarter ended 31 March 2002</t>
  </si>
  <si>
    <t>Except as disclosed otherwise, the figures have not been audited.</t>
  </si>
  <si>
    <t>CONSOLIDATED INCOME STATEMENT</t>
  </si>
  <si>
    <t>Individual Quarter</t>
  </si>
  <si>
    <t>Cumulative Quarter</t>
  </si>
  <si>
    <t>Current</t>
  </si>
  <si>
    <t>Preceding Year</t>
  </si>
  <si>
    <t>Year</t>
  </si>
  <si>
    <t>Corresponding</t>
  </si>
  <si>
    <t xml:space="preserve">Year </t>
  </si>
  <si>
    <t>Quarter</t>
  </si>
  <si>
    <t>Todate</t>
  </si>
  <si>
    <t>Period</t>
  </si>
  <si>
    <t>31-3-02</t>
  </si>
  <si>
    <t>31-3-01</t>
  </si>
  <si>
    <t>RM'000</t>
  </si>
  <si>
    <t>(a)</t>
  </si>
  <si>
    <t>Revenue</t>
  </si>
  <si>
    <t>(b)</t>
  </si>
  <si>
    <t>Investment income</t>
  </si>
  <si>
    <t>(c)</t>
  </si>
  <si>
    <t>Other income including interest income</t>
  </si>
  <si>
    <t>Profit/(loss) before finance cost, depreciation</t>
  </si>
  <si>
    <t>and amortisation, exceptional items, income</t>
  </si>
  <si>
    <t>tax, minority interest and extraordinary items</t>
  </si>
  <si>
    <t>Finance cost</t>
  </si>
  <si>
    <t>Depreciation and amortisation</t>
  </si>
  <si>
    <t>(d)</t>
  </si>
  <si>
    <t>Exceptional items</t>
  </si>
  <si>
    <t>(e)</t>
  </si>
  <si>
    <t>Profit/(loss) before income tax, minority</t>
  </si>
  <si>
    <t>interests and extraordinary items</t>
  </si>
  <si>
    <t>(f)</t>
  </si>
  <si>
    <t>Share of profit and losses of</t>
  </si>
  <si>
    <t>associated companies</t>
  </si>
  <si>
    <t>(g)</t>
  </si>
  <si>
    <t>(h)</t>
  </si>
  <si>
    <t>Income tax</t>
  </si>
  <si>
    <t>(i)</t>
  </si>
  <si>
    <t>Profit/(loss) after income tax</t>
  </si>
  <si>
    <t>before deducting minority interests</t>
  </si>
  <si>
    <t>(ii)</t>
  </si>
  <si>
    <t xml:space="preserve"> Less minority interests</t>
  </si>
  <si>
    <t>(j)</t>
  </si>
  <si>
    <t>Pre- acquisition profit/(loss)</t>
  </si>
  <si>
    <t>(k)</t>
  </si>
  <si>
    <t>Net profit/(loss) from ordinary activities</t>
  </si>
  <si>
    <t>attributable to members of the company.</t>
  </si>
  <si>
    <t>(l)</t>
  </si>
  <si>
    <t>Extraordinary items</t>
  </si>
  <si>
    <t>Less minority interests</t>
  </si>
  <si>
    <t>(iii)</t>
  </si>
  <si>
    <t>Extraordinary items attributable to</t>
  </si>
  <si>
    <t>members of the company.</t>
  </si>
  <si>
    <t>(m)</t>
  </si>
  <si>
    <t>Net profit/(loss) attributable</t>
  </si>
  <si>
    <t>to members of the company.</t>
  </si>
  <si>
    <t>Earnings/(loss) per share based on 2(m) above after</t>
  </si>
  <si>
    <t>deducting provision for preference dividends,</t>
  </si>
  <si>
    <t>if any :-</t>
  </si>
  <si>
    <t>Basic (based on 2002 : 263,160,000</t>
  </si>
  <si>
    <t>(2001 : 263,160,000) ordinary shares) (sen)</t>
  </si>
  <si>
    <t>Fully diluted (based on 2002 : 263,160,000</t>
  </si>
  <si>
    <t>-</t>
  </si>
  <si>
    <t>CONSOLIDATED BALANCE SHEET</t>
  </si>
  <si>
    <t>As At</t>
  </si>
  <si>
    <t>End Of</t>
  </si>
  <si>
    <t>Preceding</t>
  </si>
  <si>
    <t>Financial</t>
  </si>
  <si>
    <t>Year End</t>
  </si>
  <si>
    <t>31-03-01</t>
  </si>
  <si>
    <t>(Unaudited)</t>
  </si>
  <si>
    <t>(Audited)</t>
  </si>
  <si>
    <t>1.</t>
  </si>
  <si>
    <t>Property, plant and equipment</t>
  </si>
  <si>
    <t>2.</t>
  </si>
  <si>
    <t>Investment property</t>
  </si>
  <si>
    <t>3.</t>
  </si>
  <si>
    <t>Investment in associated companies</t>
  </si>
  <si>
    <t>4.</t>
  </si>
  <si>
    <t>Long term investments</t>
  </si>
  <si>
    <t>5.</t>
  </si>
  <si>
    <t>Goodwill on consolidation</t>
  </si>
  <si>
    <t>6.</t>
  </si>
  <si>
    <t>Intangible assets</t>
  </si>
  <si>
    <t>7.</t>
  </si>
  <si>
    <t>Other long term assets</t>
  </si>
  <si>
    <t>8.</t>
  </si>
  <si>
    <t>Current Assets</t>
  </si>
  <si>
    <t>Inventories</t>
  </si>
  <si>
    <t>Trade receivables</t>
  </si>
  <si>
    <t>Other debtors</t>
  </si>
  <si>
    <t>Due from related companies</t>
  </si>
  <si>
    <t>Tax recoverable</t>
  </si>
  <si>
    <t>Dividend receivable</t>
  </si>
  <si>
    <t>Cash and deposits</t>
  </si>
  <si>
    <t>9.</t>
  </si>
  <si>
    <t>Current Liabilities</t>
  </si>
  <si>
    <t>Trade payables</t>
  </si>
  <si>
    <t>Other payables</t>
  </si>
  <si>
    <t>Short term borrowings</t>
  </si>
  <si>
    <t>Due to related companies</t>
  </si>
  <si>
    <t>Provision for taxation</t>
  </si>
  <si>
    <t>10.</t>
  </si>
  <si>
    <t>Net current assets/(current liabilities)</t>
  </si>
  <si>
    <t>11.</t>
  </si>
  <si>
    <t>Shareholders' funds</t>
  </si>
  <si>
    <t>Share capital</t>
  </si>
  <si>
    <t>Reserves</t>
  </si>
  <si>
    <t>Share premium</t>
  </si>
  <si>
    <t>Revaluation reserve</t>
  </si>
  <si>
    <t>Capital reserve</t>
  </si>
  <si>
    <t>Capital reserve arising from bonus issue from subsidiary</t>
  </si>
  <si>
    <t>Statutory reserve</t>
  </si>
  <si>
    <t>Accumulated losses</t>
  </si>
  <si>
    <t>Foreign exchange reserve</t>
  </si>
  <si>
    <t>12.</t>
  </si>
  <si>
    <t>Minority interests</t>
  </si>
  <si>
    <t>13.</t>
  </si>
  <si>
    <t>Reserve on consolidation</t>
  </si>
  <si>
    <t>14.</t>
  </si>
  <si>
    <t>Long term borrowings</t>
  </si>
  <si>
    <t>15.</t>
  </si>
  <si>
    <t>Other long term liabilities</t>
  </si>
  <si>
    <t>16.</t>
  </si>
  <si>
    <t>Deferred taxation</t>
  </si>
  <si>
    <t>17.</t>
  </si>
  <si>
    <t xml:space="preserve">Net tangible assets per share </t>
  </si>
  <si>
    <t>NOTES :</t>
  </si>
  <si>
    <t>Accounting Policies</t>
  </si>
  <si>
    <t xml:space="preserve">Exceptional Item </t>
  </si>
  <si>
    <t>31-03-02</t>
  </si>
  <si>
    <t>Gain on disposal of a subsidiary</t>
  </si>
  <si>
    <t>Surrender dealer licence</t>
  </si>
  <si>
    <t>Provision for doubtful debts</t>
  </si>
  <si>
    <t>Extraordinary Item</t>
  </si>
  <si>
    <t>Taxation</t>
  </si>
  <si>
    <t>Sale of Unquoted Investments and/or Properties</t>
  </si>
  <si>
    <t xml:space="preserve">There was no sale of unquoted investments and/or properties for the current period.  </t>
  </si>
  <si>
    <t>Purchase or Disposal of Quoted Securities</t>
  </si>
  <si>
    <t>There was no purchase or disposal of quoted securities for the current period.</t>
  </si>
  <si>
    <t>Changes in the Composition of the Group</t>
  </si>
  <si>
    <t xml:space="preserve">There were no changes in the composition of the Group for the current period. </t>
  </si>
  <si>
    <t>Corporate Proposals</t>
  </si>
  <si>
    <t>`</t>
  </si>
  <si>
    <t>Changes in Share Capital</t>
  </si>
  <si>
    <t xml:space="preserve">Group borrowings and debt securities </t>
  </si>
  <si>
    <t>Secured</t>
  </si>
  <si>
    <t>Non-current</t>
  </si>
  <si>
    <t>Unsecured</t>
  </si>
  <si>
    <t xml:space="preserve">Contingent Liabilities </t>
  </si>
  <si>
    <t>Kumpulan Fima Bhd - Company</t>
  </si>
  <si>
    <t>Fima Securities Sdn Bhd ( FSSB ) - Sub-subsidiary</t>
  </si>
  <si>
    <t>i)</t>
  </si>
  <si>
    <t>ii)</t>
  </si>
  <si>
    <t>iii)</t>
  </si>
  <si>
    <t>Off Balance Sheet Financial Instruments</t>
  </si>
  <si>
    <t>There were no off Balance Sheet financial instruments for the current period.</t>
  </si>
  <si>
    <t>Litigations</t>
  </si>
  <si>
    <t>Segmental Information.</t>
  </si>
  <si>
    <t>Profit (loss)</t>
  </si>
  <si>
    <t>Total Assets</t>
  </si>
  <si>
    <t>Before Tax</t>
  </si>
  <si>
    <t>Employed</t>
  </si>
  <si>
    <t>Manufacturing</t>
  </si>
  <si>
    <t>Stockbroking</t>
  </si>
  <si>
    <t>Bulking</t>
  </si>
  <si>
    <t>Agrobased</t>
  </si>
  <si>
    <t>Others</t>
  </si>
  <si>
    <t>Group's share of associated</t>
  </si>
  <si>
    <t>companies results</t>
  </si>
  <si>
    <t>Consolidation adjustments</t>
  </si>
  <si>
    <t>Quarter Analysis</t>
  </si>
  <si>
    <t>Review of Performance</t>
  </si>
  <si>
    <t>Subsequent event</t>
  </si>
  <si>
    <t>18.</t>
  </si>
  <si>
    <t>Seasonal or Cyclical Factors</t>
  </si>
  <si>
    <t>The performance of the Group has not been affected by seasonal or cyclical factors.</t>
  </si>
  <si>
    <t>19.</t>
  </si>
  <si>
    <t>Current Year Prospects</t>
  </si>
  <si>
    <t>20.</t>
  </si>
  <si>
    <t>Variance of actual profit from forecast profit</t>
  </si>
  <si>
    <t>Not applicable.</t>
  </si>
  <si>
    <t>21.</t>
  </si>
  <si>
    <t>Dividend</t>
  </si>
  <si>
    <t>No dividend has been declared for the period ended 31 March 2002 ( 2001 - Nil ).</t>
  </si>
  <si>
    <t>By order of the Board</t>
  </si>
  <si>
    <t>MOHD YUSOF BIN PANDAK YATIM</t>
  </si>
  <si>
    <t xml:space="preserve">MD JUNID BIN MD YUSOF          </t>
  </si>
  <si>
    <t>Company Secretaries</t>
  </si>
  <si>
    <t>24 May 2002</t>
  </si>
  <si>
    <t>Kuala Lumpur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</si>
</sst>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numFmt numFmtId="165" formatCode="0.0%"/>
    <numFmt numFmtId="166" formatCode="#,##0;[Red]\(#,##0\)"/>
    <numFmt numFmtId="167" formatCode="#,##0;\(#,##0\)"/>
    <numFmt numFmtId="168" formatCode="0.00_);[Red]\(0.00\)"/>
    <numFmt numFmtId="169" formatCode="#,##0.000_);\(#,##0.000\)"/>
    <numFmt numFmtId="170" formatCode="#,##0.0000_);[Red]\(#,##0.0000\)"/>
    <numFmt numFmtId="171" formatCode="_(* #,##0_);_(* \(#,##0\);_(* &quot;-&quot;??_);_(@_)"/>
    <numFmt numFmtId="172" formatCode="\$#,##0.00;\(\$#,##0.00\)"/>
    <numFmt numFmtId="173" formatCode="\$#,##0;\(\$#,##0\)"/>
    <numFmt numFmtId="174" formatCode="0.000"/>
    <numFmt numFmtId="175" formatCode="0.0000"/>
    <numFmt numFmtId="176" formatCode="0.00000"/>
    <numFmt numFmtId="177" formatCode="0.000000"/>
    <numFmt numFmtId="178" formatCode="0.0"/>
    <numFmt numFmtId="179" formatCode="#,##0.0_);[Red]\(#,##0.0\)"/>
  </numFmts>
  <fonts count="14">
    <font>
      <sz val="10"/>
      <name val="Arial"/>
      <family val="0"/>
    </font>
    <font>
      <sz val="10"/>
      <name val="Times"/>
      <family val="1"/>
    </font>
    <font>
      <sz val="10"/>
      <name val="Geneva"/>
      <family val="0"/>
    </font>
    <font>
      <sz val="10"/>
      <name val="Times New Roman"/>
      <family val="0"/>
    </font>
    <font>
      <sz val="12"/>
      <name val="Arial"/>
      <family val="0"/>
    </font>
    <font>
      <b/>
      <sz val="18"/>
      <name val="Arial"/>
      <family val="0"/>
    </font>
    <font>
      <b/>
      <sz val="12"/>
      <name val="Arial"/>
      <family val="0"/>
    </font>
    <font>
      <sz val="12"/>
      <name val="Helv"/>
      <family val="0"/>
    </font>
    <font>
      <sz val="11"/>
      <name val="Arial"/>
      <family val="2"/>
    </font>
    <font>
      <b/>
      <sz val="11"/>
      <name val="Arial"/>
      <family val="2"/>
    </font>
    <font>
      <b/>
      <i/>
      <sz val="11"/>
      <name val="Arial"/>
      <family val="2"/>
    </font>
    <font>
      <i/>
      <sz val="11"/>
      <name val="Arial"/>
      <family val="2"/>
    </font>
    <font>
      <b/>
      <u val="single"/>
      <sz val="11"/>
      <name val="Arial"/>
      <family val="2"/>
    </font>
    <font>
      <sz val="11"/>
      <name val="Arial Narrow"/>
      <family val="2"/>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8" fontId="2" fillId="0" borderId="0" applyFont="0" applyFill="0" applyBorder="0" applyAlignment="0" applyProtection="0"/>
    <xf numFmtId="167" fontId="3" fillId="0" borderId="0">
      <alignment/>
      <protection/>
    </xf>
    <xf numFmtId="43" fontId="0" fillId="0" borderId="0" applyFont="0" applyFill="0" applyBorder="0" applyAlignment="0" applyProtection="0"/>
    <xf numFmtId="38" fontId="1"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2" fillId="0" borderId="0" applyFont="0" applyFill="0" applyBorder="0" applyAlignment="0" applyProtection="0"/>
    <xf numFmtId="8" fontId="2" fillId="0" borderId="0" applyFont="0" applyFill="0" applyBorder="0" applyAlignment="0" applyProtection="0"/>
    <xf numFmtId="172" fontId="3" fillId="0" borderId="0">
      <alignment/>
      <protection/>
    </xf>
    <xf numFmtId="0" fontId="4" fillId="0" borderId="0" applyProtection="0">
      <alignment/>
    </xf>
    <xf numFmtId="173" fontId="3" fillId="0" borderId="0">
      <alignment/>
      <protection/>
    </xf>
    <xf numFmtId="2" fontId="4" fillId="0" borderId="0" applyProtection="0">
      <alignment/>
    </xf>
    <xf numFmtId="0" fontId="5" fillId="0" borderId="0" applyProtection="0">
      <alignment/>
    </xf>
    <xf numFmtId="0" fontId="6" fillId="0" borderId="0" applyProtection="0">
      <alignment/>
    </xf>
    <xf numFmtId="0" fontId="0" fillId="0" borderId="0">
      <alignment/>
      <protection/>
    </xf>
    <xf numFmtId="0" fontId="2" fillId="0" borderId="0">
      <alignment/>
      <protection/>
    </xf>
    <xf numFmtId="0" fontId="7" fillId="0" borderId="0">
      <alignment/>
      <protection/>
    </xf>
    <xf numFmtId="9" fontId="0" fillId="0" borderId="0" applyFont="0" applyFill="0" applyBorder="0" applyAlignment="0" applyProtection="0"/>
    <xf numFmtId="0" fontId="4" fillId="0" borderId="1" applyProtection="0">
      <alignment/>
    </xf>
  </cellStyleXfs>
  <cellXfs count="142">
    <xf numFmtId="0" fontId="0" fillId="0" borderId="0" xfId="0" applyAlignment="1">
      <alignment/>
    </xf>
    <xf numFmtId="0" fontId="8" fillId="0" borderId="0" xfId="33" applyFont="1" applyAlignment="1">
      <alignment horizontal="center"/>
      <protection/>
    </xf>
    <xf numFmtId="0" fontId="8" fillId="0" borderId="0" xfId="33" applyFont="1">
      <alignment/>
      <protection/>
    </xf>
    <xf numFmtId="0" fontId="9" fillId="0" borderId="0" xfId="33" applyFont="1" applyAlignment="1">
      <alignment horizontal="center"/>
      <protection/>
    </xf>
    <xf numFmtId="0" fontId="9" fillId="0" borderId="0" xfId="33" applyFont="1" applyAlignment="1">
      <alignment horizontal="centerContinuous"/>
      <protection/>
    </xf>
    <xf numFmtId="0" fontId="10" fillId="0" borderId="0" xfId="33" applyFont="1" applyAlignment="1">
      <alignment horizontal="center"/>
      <protection/>
    </xf>
    <xf numFmtId="0" fontId="10" fillId="0" borderId="0" xfId="33" applyFont="1">
      <alignment/>
      <protection/>
    </xf>
    <xf numFmtId="38" fontId="9" fillId="0" borderId="0" xfId="33" applyNumberFormat="1" applyFont="1" applyAlignment="1">
      <alignment horizontal="right"/>
      <protection/>
    </xf>
    <xf numFmtId="0" fontId="8" fillId="0" borderId="0" xfId="33" applyFont="1" applyAlignment="1">
      <alignment horizontal="centerContinuous"/>
      <protection/>
    </xf>
    <xf numFmtId="14" fontId="10" fillId="0" borderId="0" xfId="33" applyNumberFormat="1" applyFont="1">
      <alignment/>
      <protection/>
    </xf>
    <xf numFmtId="38" fontId="8" fillId="0" borderId="0" xfId="33" applyNumberFormat="1" applyFont="1">
      <alignment/>
      <protection/>
    </xf>
    <xf numFmtId="0" fontId="9" fillId="0" borderId="0" xfId="33" applyFont="1" applyAlignment="1">
      <alignment horizontal="left"/>
      <protection/>
    </xf>
    <xf numFmtId="0" fontId="8" fillId="0" borderId="0" xfId="33" applyFont="1" applyAlignment="1">
      <alignment horizontal="left"/>
      <protection/>
    </xf>
    <xf numFmtId="0" fontId="9" fillId="0" borderId="0" xfId="33" applyFont="1">
      <alignment/>
      <protection/>
    </xf>
    <xf numFmtId="0" fontId="8" fillId="0" borderId="0" xfId="33" applyFont="1" applyFill="1" applyAlignment="1">
      <alignment horizontal="left"/>
      <protection/>
    </xf>
    <xf numFmtId="0" fontId="8" fillId="0" borderId="0" xfId="33" applyFont="1" applyFill="1" applyAlignment="1">
      <alignment horizontal="center"/>
      <protection/>
    </xf>
    <xf numFmtId="0" fontId="9" fillId="0" borderId="0" xfId="33" applyFont="1" applyFill="1">
      <alignment/>
      <protection/>
    </xf>
    <xf numFmtId="0" fontId="8" fillId="0" borderId="0" xfId="33" applyFont="1" applyFill="1">
      <alignment/>
      <protection/>
    </xf>
    <xf numFmtId="0" fontId="9" fillId="0" borderId="0" xfId="33" applyFont="1" applyFill="1" applyAlignment="1">
      <alignment horizontal="center"/>
      <protection/>
    </xf>
    <xf numFmtId="38" fontId="8" fillId="0" borderId="0" xfId="33" applyNumberFormat="1" applyFont="1" applyFill="1">
      <alignment/>
      <protection/>
    </xf>
    <xf numFmtId="0" fontId="9" fillId="0" borderId="0" xfId="33" applyFont="1" applyFill="1" applyAlignment="1">
      <alignment horizontal="left"/>
      <protection/>
    </xf>
    <xf numFmtId="14" fontId="9" fillId="0" borderId="2" xfId="33" applyNumberFormat="1" applyFont="1" applyFill="1" applyBorder="1" applyAlignment="1" quotePrefix="1">
      <alignment horizontal="center"/>
      <protection/>
    </xf>
    <xf numFmtId="14" fontId="9" fillId="0" borderId="0" xfId="33" applyNumberFormat="1" applyFont="1" applyFill="1" applyBorder="1" applyAlignment="1">
      <alignment horizontal="center"/>
      <protection/>
    </xf>
    <xf numFmtId="0" fontId="9" fillId="0" borderId="0" xfId="33" applyFont="1" applyFill="1" applyBorder="1">
      <alignment/>
      <protection/>
    </xf>
    <xf numFmtId="0" fontId="9" fillId="0" borderId="0" xfId="33" applyFont="1" applyFill="1" applyAlignment="1">
      <alignment horizontal="centerContinuous"/>
      <protection/>
    </xf>
    <xf numFmtId="0" fontId="8" fillId="0" borderId="0" xfId="33" applyFont="1" applyFill="1" applyAlignment="1">
      <alignment horizontal="centerContinuous"/>
      <protection/>
    </xf>
    <xf numFmtId="167" fontId="8" fillId="0" borderId="3" xfId="20" applyNumberFormat="1" applyFont="1" applyFill="1" applyBorder="1" applyAlignment="1">
      <alignment/>
    </xf>
    <xf numFmtId="167" fontId="8" fillId="0" borderId="0" xfId="20" applyNumberFormat="1" applyFont="1" applyFill="1" applyBorder="1" applyAlignment="1">
      <alignment/>
    </xf>
    <xf numFmtId="167" fontId="8" fillId="0" borderId="3" xfId="20" applyNumberFormat="1" applyFont="1" applyFill="1" applyBorder="1" applyAlignment="1">
      <alignment horizontal="right"/>
    </xf>
    <xf numFmtId="167" fontId="8" fillId="0" borderId="3" xfId="20" applyNumberFormat="1" applyFont="1" applyFill="1" applyBorder="1" applyAlignment="1">
      <alignment/>
    </xf>
    <xf numFmtId="167" fontId="8" fillId="0" borderId="0" xfId="20" applyNumberFormat="1" applyFont="1" applyFill="1" applyBorder="1" applyAlignment="1">
      <alignment/>
    </xf>
    <xf numFmtId="167" fontId="8" fillId="0" borderId="4" xfId="20" applyNumberFormat="1" applyFont="1" applyFill="1" applyBorder="1" applyAlignment="1">
      <alignment/>
    </xf>
    <xf numFmtId="167" fontId="8" fillId="0" borderId="4" xfId="20" applyNumberFormat="1" applyFont="1" applyFill="1" applyBorder="1" applyAlignment="1">
      <alignment horizontal="right"/>
    </xf>
    <xf numFmtId="167" fontId="8" fillId="0" borderId="4" xfId="20" applyNumberFormat="1" applyFont="1" applyFill="1" applyBorder="1" applyAlignment="1">
      <alignment/>
    </xf>
    <xf numFmtId="167" fontId="8" fillId="0" borderId="0" xfId="20" applyNumberFormat="1" applyFont="1" applyFill="1" applyAlignment="1">
      <alignment/>
    </xf>
    <xf numFmtId="167" fontId="8" fillId="0" borderId="0" xfId="20" applyNumberFormat="1" applyFont="1" applyFill="1" applyAlignment="1">
      <alignment horizontal="right"/>
    </xf>
    <xf numFmtId="167" fontId="8" fillId="0" borderId="0" xfId="20" applyNumberFormat="1" applyFont="1" applyFill="1" applyAlignment="1">
      <alignment/>
    </xf>
    <xf numFmtId="167" fontId="8" fillId="0" borderId="5" xfId="20" applyNumberFormat="1" applyFont="1" applyFill="1" applyBorder="1" applyAlignment="1">
      <alignment/>
    </xf>
    <xf numFmtId="167" fontId="8" fillId="0" borderId="5" xfId="20" applyNumberFormat="1" applyFont="1" applyFill="1" applyBorder="1" applyAlignment="1">
      <alignment horizontal="right"/>
    </xf>
    <xf numFmtId="167" fontId="8" fillId="0" borderId="5" xfId="20" applyNumberFormat="1" applyFont="1" applyFill="1" applyAlignment="1">
      <alignment/>
    </xf>
    <xf numFmtId="167" fontId="8" fillId="0" borderId="6" xfId="20" applyNumberFormat="1" applyFont="1" applyFill="1" applyBorder="1" applyAlignment="1">
      <alignment/>
    </xf>
    <xf numFmtId="167" fontId="8" fillId="0" borderId="6" xfId="20" applyNumberFormat="1" applyFont="1" applyFill="1" applyBorder="1" applyAlignment="1">
      <alignment horizontal="right"/>
    </xf>
    <xf numFmtId="167" fontId="8" fillId="0" borderId="6" xfId="20" applyNumberFormat="1" applyFont="1" applyFill="1" applyBorder="1" applyAlignment="1">
      <alignment/>
    </xf>
    <xf numFmtId="167" fontId="8" fillId="0" borderId="7" xfId="20" applyNumberFormat="1" applyFont="1" applyFill="1" applyBorder="1" applyAlignment="1">
      <alignment/>
    </xf>
    <xf numFmtId="167" fontId="8" fillId="0" borderId="7" xfId="20" applyNumberFormat="1" applyFont="1" applyFill="1" applyBorder="1" applyAlignment="1">
      <alignment horizontal="right"/>
    </xf>
    <xf numFmtId="167" fontId="8" fillId="0" borderId="7" xfId="20" applyNumberFormat="1" applyFont="1" applyFill="1" applyBorder="1" applyAlignment="1">
      <alignment/>
    </xf>
    <xf numFmtId="167" fontId="8" fillId="0" borderId="0" xfId="20" applyNumberFormat="1" applyFont="1" applyFill="1" applyBorder="1" applyAlignment="1">
      <alignment horizontal="center"/>
    </xf>
    <xf numFmtId="167" fontId="8" fillId="0" borderId="0" xfId="20" applyNumberFormat="1" applyFont="1" applyFill="1" applyBorder="1" applyAlignment="1">
      <alignment horizontal="right"/>
    </xf>
    <xf numFmtId="167" fontId="8" fillId="0" borderId="2" xfId="20" applyNumberFormat="1" applyFont="1" applyFill="1" applyBorder="1" applyAlignment="1">
      <alignment/>
    </xf>
    <xf numFmtId="167" fontId="8" fillId="0" borderId="2" xfId="20" applyNumberFormat="1" applyFont="1" applyFill="1" applyBorder="1" applyAlignment="1">
      <alignment horizontal="right"/>
    </xf>
    <xf numFmtId="167" fontId="8" fillId="0" borderId="2" xfId="20" applyNumberFormat="1" applyFont="1" applyFill="1" applyBorder="1" applyAlignment="1">
      <alignment/>
    </xf>
    <xf numFmtId="167" fontId="8" fillId="0" borderId="0" xfId="20" applyNumberFormat="1" applyFont="1" applyFill="1" applyBorder="1" applyAlignment="1" quotePrefix="1">
      <alignment horizontal="centerContinuous"/>
    </xf>
    <xf numFmtId="167" fontId="8" fillId="0" borderId="0" xfId="20" applyNumberFormat="1" applyFont="1" applyFill="1" applyBorder="1" applyAlignment="1" quotePrefix="1">
      <alignment horizontal="right"/>
    </xf>
    <xf numFmtId="168" fontId="8" fillId="0" borderId="3" xfId="20" applyNumberFormat="1" applyFont="1" applyFill="1" applyBorder="1" applyAlignment="1">
      <alignment/>
    </xf>
    <xf numFmtId="168" fontId="8" fillId="0" borderId="0" xfId="20" applyNumberFormat="1" applyFont="1" applyFill="1" applyBorder="1" applyAlignment="1">
      <alignment/>
    </xf>
    <xf numFmtId="0" fontId="8" fillId="0" borderId="0" xfId="33" applyFont="1" applyFill="1" applyAlignment="1">
      <alignment/>
      <protection/>
    </xf>
    <xf numFmtId="168" fontId="8" fillId="0" borderId="3" xfId="20" applyNumberFormat="1" applyFont="1" applyFill="1" applyBorder="1" applyAlignment="1" quotePrefix="1">
      <alignment horizontal="right"/>
    </xf>
    <xf numFmtId="168" fontId="8" fillId="0" borderId="0" xfId="20" applyNumberFormat="1" applyFont="1" applyFill="1" applyAlignment="1">
      <alignment horizontal="right"/>
    </xf>
    <xf numFmtId="164" fontId="8" fillId="0" borderId="0" xfId="20" applyNumberFormat="1" applyFont="1" applyFill="1" applyAlignment="1">
      <alignment/>
    </xf>
    <xf numFmtId="164" fontId="8" fillId="0" borderId="0" xfId="20" applyNumberFormat="1" applyFont="1" applyFill="1" applyAlignment="1">
      <alignment horizontal="right"/>
    </xf>
    <xf numFmtId="164" fontId="8" fillId="0" borderId="0" xfId="20" applyNumberFormat="1" applyFont="1" applyAlignment="1">
      <alignment/>
    </xf>
    <xf numFmtId="164" fontId="8" fillId="0" borderId="0" xfId="20" applyNumberFormat="1" applyFont="1" applyAlignment="1">
      <alignment horizontal="right"/>
    </xf>
    <xf numFmtId="164" fontId="8" fillId="0" borderId="0" xfId="20" applyNumberFormat="1" applyFont="1" applyAlignment="1">
      <alignment horizontal="left"/>
    </xf>
    <xf numFmtId="164" fontId="9" fillId="0" borderId="0" xfId="20" applyNumberFormat="1" applyFont="1" applyAlignment="1">
      <alignment horizontal="center"/>
    </xf>
    <xf numFmtId="164" fontId="9" fillId="0" borderId="0" xfId="20" applyNumberFormat="1" applyFont="1" applyAlignment="1" quotePrefix="1">
      <alignment horizontal="center"/>
    </xf>
    <xf numFmtId="164" fontId="9" fillId="0" borderId="0" xfId="20" applyNumberFormat="1" applyFont="1" applyBorder="1" applyAlignment="1">
      <alignment horizontal="center"/>
    </xf>
    <xf numFmtId="164" fontId="8" fillId="0" borderId="0" xfId="20" applyNumberFormat="1" applyFont="1" applyBorder="1" applyAlignment="1">
      <alignment horizontal="center"/>
    </xf>
    <xf numFmtId="0" fontId="9" fillId="0" borderId="0" xfId="33" applyFont="1" applyFill="1" applyAlignment="1" quotePrefix="1">
      <alignment horizontal="center"/>
      <protection/>
    </xf>
    <xf numFmtId="38" fontId="8" fillId="0" borderId="0" xfId="20" applyNumberFormat="1" applyFont="1" applyFill="1" applyAlignment="1">
      <alignment/>
    </xf>
    <xf numFmtId="38" fontId="8" fillId="0" borderId="0" xfId="20" applyNumberFormat="1" applyFont="1" applyFill="1" applyBorder="1" applyAlignment="1">
      <alignment/>
    </xf>
    <xf numFmtId="38" fontId="8" fillId="0" borderId="0" xfId="20" applyNumberFormat="1" applyFont="1" applyFill="1" applyBorder="1" applyAlignment="1">
      <alignment horizontal="center"/>
    </xf>
    <xf numFmtId="164" fontId="8" fillId="0" borderId="0" xfId="20" applyNumberFormat="1" applyFont="1" applyFill="1" applyBorder="1" applyAlignment="1">
      <alignment horizontal="center"/>
    </xf>
    <xf numFmtId="0" fontId="11" fillId="0" borderId="0" xfId="33" applyFont="1" applyFill="1">
      <alignment/>
      <protection/>
    </xf>
    <xf numFmtId="166" fontId="8" fillId="0" borderId="5" xfId="20" applyNumberFormat="1" applyFont="1" applyFill="1" applyBorder="1" applyAlignment="1">
      <alignment/>
    </xf>
    <xf numFmtId="166" fontId="8" fillId="0" borderId="0" xfId="20" applyNumberFormat="1" applyFont="1" applyFill="1" applyBorder="1" applyAlignment="1">
      <alignment/>
    </xf>
    <xf numFmtId="166" fontId="8" fillId="0" borderId="6" xfId="20" applyNumberFormat="1" applyFont="1" applyFill="1" applyBorder="1" applyAlignment="1">
      <alignment/>
    </xf>
    <xf numFmtId="166" fontId="8" fillId="0" borderId="8" xfId="20" applyNumberFormat="1" applyFont="1" applyFill="1" applyBorder="1" applyAlignment="1">
      <alignment/>
    </xf>
    <xf numFmtId="166" fontId="8" fillId="0" borderId="0" xfId="33" applyNumberFormat="1" applyFont="1" applyFill="1">
      <alignment/>
      <protection/>
    </xf>
    <xf numFmtId="166" fontId="8" fillId="0" borderId="6" xfId="20" applyNumberFormat="1" applyFont="1" applyFill="1" applyBorder="1" applyAlignment="1" quotePrefix="1">
      <alignment horizontal="right"/>
    </xf>
    <xf numFmtId="166" fontId="8" fillId="0" borderId="1" xfId="20" applyNumberFormat="1" applyFont="1" applyFill="1" applyBorder="1" applyAlignment="1">
      <alignment/>
    </xf>
    <xf numFmtId="166" fontId="8" fillId="0" borderId="0" xfId="20" applyNumberFormat="1" applyFont="1" applyFill="1" applyAlignment="1">
      <alignment/>
    </xf>
    <xf numFmtId="167" fontId="8" fillId="0" borderId="0" xfId="33" applyNumberFormat="1" applyFont="1" applyFill="1">
      <alignment/>
      <protection/>
    </xf>
    <xf numFmtId="166" fontId="8" fillId="0" borderId="2" xfId="20" applyNumberFormat="1" applyFont="1" applyFill="1" applyBorder="1" applyAlignment="1">
      <alignment/>
    </xf>
    <xf numFmtId="0" fontId="8" fillId="0" borderId="0" xfId="33" applyFont="1" applyFill="1" applyAlignment="1" quotePrefix="1">
      <alignment horizontal="center"/>
      <protection/>
    </xf>
    <xf numFmtId="164" fontId="8" fillId="0" borderId="0" xfId="20" applyNumberFormat="1" applyFont="1" applyFill="1" applyBorder="1" applyAlignment="1">
      <alignment/>
    </xf>
    <xf numFmtId="38" fontId="9" fillId="0" borderId="0" xfId="33" applyNumberFormat="1" applyFont="1" applyFill="1" applyBorder="1">
      <alignment/>
      <protection/>
    </xf>
    <xf numFmtId="0" fontId="8" fillId="0" borderId="0" xfId="33" applyFont="1" applyFill="1" applyAlignment="1">
      <alignment wrapText="1"/>
      <protection/>
    </xf>
    <xf numFmtId="40" fontId="9" fillId="0" borderId="3" xfId="33" applyNumberFormat="1" applyFont="1" applyFill="1" applyBorder="1" applyAlignment="1">
      <alignment horizontal="right"/>
      <protection/>
    </xf>
    <xf numFmtId="38" fontId="9" fillId="0" borderId="0" xfId="33" applyNumberFormat="1" applyFont="1" applyFill="1">
      <alignment/>
      <protection/>
    </xf>
    <xf numFmtId="40" fontId="9" fillId="0" borderId="0" xfId="33" applyNumberFormat="1" applyFont="1" applyFill="1">
      <alignment/>
      <protection/>
    </xf>
    <xf numFmtId="0" fontId="9" fillId="0" borderId="0" xfId="33" applyFont="1" applyAlignment="1" quotePrefix="1">
      <alignment horizontal="center"/>
      <protection/>
    </xf>
    <xf numFmtId="40" fontId="9" fillId="0" borderId="0" xfId="33" applyNumberFormat="1" applyFont="1">
      <alignment/>
      <protection/>
    </xf>
    <xf numFmtId="38" fontId="9" fillId="0" borderId="0" xfId="33" applyNumberFormat="1" applyFont="1">
      <alignment/>
      <protection/>
    </xf>
    <xf numFmtId="37" fontId="8" fillId="0" borderId="0" xfId="33" applyNumberFormat="1" applyFont="1" applyBorder="1">
      <alignment/>
      <protection/>
    </xf>
    <xf numFmtId="0" fontId="11" fillId="0" borderId="0" xfId="33" applyFont="1" applyBorder="1">
      <alignment/>
      <protection/>
    </xf>
    <xf numFmtId="37" fontId="9" fillId="0" borderId="0" xfId="33" applyNumberFormat="1" applyFont="1" applyBorder="1">
      <alignment/>
      <protection/>
    </xf>
    <xf numFmtId="0" fontId="10" fillId="0" borderId="0" xfId="33" applyFont="1" applyBorder="1">
      <alignment/>
      <protection/>
    </xf>
    <xf numFmtId="38" fontId="9" fillId="0" borderId="0" xfId="20" applyFont="1" applyFill="1" applyAlignment="1">
      <alignment/>
    </xf>
    <xf numFmtId="38" fontId="10" fillId="0" borderId="0" xfId="20" applyFont="1" applyFill="1" applyAlignment="1">
      <alignment/>
    </xf>
    <xf numFmtId="38" fontId="8" fillId="0" borderId="0" xfId="20" applyFont="1" applyFill="1" applyAlignment="1">
      <alignment/>
    </xf>
    <xf numFmtId="38" fontId="12" fillId="0" borderId="0" xfId="20" applyFont="1" applyFill="1" applyAlignment="1" quotePrefix="1">
      <alignment/>
    </xf>
    <xf numFmtId="38" fontId="9" fillId="0" borderId="0" xfId="20" applyFont="1" applyFill="1" applyAlignment="1" quotePrefix="1">
      <alignment/>
    </xf>
    <xf numFmtId="14" fontId="9" fillId="0" borderId="2" xfId="33" applyNumberFormat="1" applyFont="1" applyFill="1" applyBorder="1" applyAlignment="1">
      <alignment horizontal="center"/>
      <protection/>
    </xf>
    <xf numFmtId="38" fontId="8" fillId="0" borderId="0" xfId="20" applyFont="1" applyFill="1" applyBorder="1" applyAlignment="1">
      <alignment/>
    </xf>
    <xf numFmtId="38" fontId="8" fillId="0" borderId="0" xfId="20" applyFont="1" applyFill="1" applyAlignment="1">
      <alignment horizontal="center"/>
    </xf>
    <xf numFmtId="38" fontId="8" fillId="0" borderId="0" xfId="20" applyFont="1" applyFill="1" applyBorder="1" applyAlignment="1">
      <alignment horizontal="right"/>
    </xf>
    <xf numFmtId="38" fontId="8" fillId="0" borderId="1" xfId="20" applyFont="1" applyFill="1" applyBorder="1" applyAlignment="1">
      <alignment/>
    </xf>
    <xf numFmtId="38" fontId="8" fillId="0" borderId="1" xfId="20" applyFont="1" applyFill="1" applyBorder="1" applyAlignment="1">
      <alignment horizontal="right"/>
    </xf>
    <xf numFmtId="38" fontId="8" fillId="0" borderId="0" xfId="20" applyFont="1" applyBorder="1" applyAlignment="1">
      <alignment/>
    </xf>
    <xf numFmtId="38" fontId="8" fillId="0" borderId="0" xfId="20" applyFont="1" applyAlignment="1">
      <alignment horizontal="center"/>
    </xf>
    <xf numFmtId="38" fontId="8" fillId="0" borderId="0" xfId="20" applyFont="1" applyBorder="1" applyAlignment="1">
      <alignment horizontal="right"/>
    </xf>
    <xf numFmtId="38" fontId="9" fillId="0" borderId="0" xfId="20" applyFont="1" applyAlignment="1">
      <alignment/>
    </xf>
    <xf numFmtId="38" fontId="8" fillId="0" borderId="0" xfId="20" applyFont="1" applyAlignment="1">
      <alignment/>
    </xf>
    <xf numFmtId="38" fontId="10" fillId="0" borderId="0" xfId="20" applyFont="1" applyAlignment="1">
      <alignment/>
    </xf>
    <xf numFmtId="0" fontId="4" fillId="0" borderId="0" xfId="33" applyFont="1" applyAlignment="1">
      <alignment horizontal="left"/>
      <protection/>
    </xf>
    <xf numFmtId="38" fontId="11" fillId="0" borderId="0" xfId="20" applyFont="1" applyAlignment="1">
      <alignment/>
    </xf>
    <xf numFmtId="38" fontId="11" fillId="0" borderId="0" xfId="20" applyFont="1" applyFill="1" applyAlignment="1">
      <alignment/>
    </xf>
    <xf numFmtId="0" fontId="8" fillId="0" borderId="0" xfId="33" applyFont="1" applyAlignment="1" quotePrefix="1">
      <alignment horizontal="center"/>
      <protection/>
    </xf>
    <xf numFmtId="0" fontId="7" fillId="0" borderId="0" xfId="33" applyFill="1">
      <alignment/>
      <protection/>
    </xf>
    <xf numFmtId="38" fontId="9" fillId="0" borderId="0" xfId="20" applyFont="1" applyFill="1" applyBorder="1" applyAlignment="1">
      <alignment horizontal="center"/>
    </xf>
    <xf numFmtId="38" fontId="10" fillId="0" borderId="0" xfId="20" applyFont="1" applyFill="1" applyAlignment="1">
      <alignment horizontal="center"/>
    </xf>
    <xf numFmtId="38" fontId="9" fillId="0" borderId="0" xfId="20" applyFont="1" applyFill="1" applyAlignment="1">
      <alignment horizontal="center"/>
    </xf>
    <xf numFmtId="38" fontId="8" fillId="0" borderId="9" xfId="20" applyFont="1" applyFill="1" applyBorder="1" applyAlignment="1">
      <alignment/>
    </xf>
    <xf numFmtId="0" fontId="9" fillId="0" borderId="0" xfId="33" applyFont="1" applyAlignment="1">
      <alignment/>
      <protection/>
    </xf>
    <xf numFmtId="0" fontId="8" fillId="0" borderId="0" xfId="33" applyFont="1" applyAlignment="1">
      <alignment horizontal="right"/>
      <protection/>
    </xf>
    <xf numFmtId="0" fontId="8" fillId="0" borderId="0" xfId="33" applyFont="1" applyAlignment="1">
      <alignment/>
      <protection/>
    </xf>
    <xf numFmtId="0" fontId="4" fillId="0" borderId="0" xfId="33" applyFont="1">
      <alignment/>
      <protection/>
    </xf>
    <xf numFmtId="0" fontId="6" fillId="0" borderId="0" xfId="33" applyFont="1" applyAlignment="1" quotePrefix="1">
      <alignment horizontal="center"/>
      <protection/>
    </xf>
    <xf numFmtId="0" fontId="6" fillId="0" borderId="0" xfId="33" applyFont="1" applyAlignment="1">
      <alignment/>
      <protection/>
    </xf>
    <xf numFmtId="0" fontId="4" fillId="0" borderId="0" xfId="33" applyFont="1" applyAlignment="1">
      <alignment/>
      <protection/>
    </xf>
    <xf numFmtId="38" fontId="4" fillId="0" borderId="0" xfId="20" applyFont="1" applyAlignment="1">
      <alignment/>
    </xf>
    <xf numFmtId="38" fontId="4" fillId="0" borderId="0" xfId="33" applyNumberFormat="1" applyFont="1">
      <alignment/>
      <protection/>
    </xf>
    <xf numFmtId="0" fontId="4" fillId="0" borderId="0" xfId="33" applyFont="1" applyAlignment="1">
      <alignment horizontal="center"/>
      <protection/>
    </xf>
    <xf numFmtId="38" fontId="6" fillId="0" borderId="0" xfId="20" applyFont="1" applyAlignment="1">
      <alignment horizontal="center"/>
    </xf>
    <xf numFmtId="38" fontId="6" fillId="0" borderId="2" xfId="20" applyFont="1" applyBorder="1" applyAlignment="1">
      <alignment horizontal="center"/>
    </xf>
    <xf numFmtId="166" fontId="4" fillId="0" borderId="0" xfId="20" applyNumberFormat="1" applyFont="1" applyAlignment="1">
      <alignment/>
    </xf>
    <xf numFmtId="166" fontId="4" fillId="0" borderId="2" xfId="20" applyNumberFormat="1" applyFont="1" applyBorder="1" applyAlignment="1">
      <alignment/>
    </xf>
    <xf numFmtId="166" fontId="4" fillId="0" borderId="0" xfId="20" applyNumberFormat="1" applyFont="1" applyBorder="1" applyAlignment="1">
      <alignment/>
    </xf>
    <xf numFmtId="166" fontId="4" fillId="0" borderId="2" xfId="20" applyNumberFormat="1" applyFont="1" applyBorder="1" applyAlignment="1" quotePrefix="1">
      <alignment/>
    </xf>
    <xf numFmtId="166" fontId="4" fillId="0" borderId="1" xfId="20" applyNumberFormat="1" applyFont="1" applyBorder="1" applyAlignment="1">
      <alignment/>
    </xf>
    <xf numFmtId="38" fontId="4" fillId="0" borderId="0" xfId="20" applyFont="1" applyBorder="1" applyAlignment="1">
      <alignment/>
    </xf>
    <xf numFmtId="15" fontId="8" fillId="0" borderId="0" xfId="33" applyNumberFormat="1" applyFont="1" applyAlignment="1" quotePrefix="1">
      <alignment horizontal="left"/>
      <protection/>
    </xf>
  </cellXfs>
  <cellStyles count="22">
    <cellStyle name="Normal" xfId="0"/>
    <cellStyle name="Comma" xfId="15"/>
    <cellStyle name="Comma [0]" xfId="16"/>
    <cellStyle name="Comma [0]_klse q4-31.3.2002" xfId="17"/>
    <cellStyle name="comma zerodec" xfId="18"/>
    <cellStyle name="Comma_Disposal of FUH" xfId="19"/>
    <cellStyle name="Comma_klse q4-31.3.2002" xfId="20"/>
    <cellStyle name="Currency" xfId="21"/>
    <cellStyle name="Currency [0]" xfId="22"/>
    <cellStyle name="Currency [0]_klse q4-31.3.2002" xfId="23"/>
    <cellStyle name="Currency_klse q4-31.3.2002" xfId="24"/>
    <cellStyle name="Currency1" xfId="25"/>
    <cellStyle name="Date" xfId="26"/>
    <cellStyle name="Dollar (zero dec)" xfId="27"/>
    <cellStyle name="Fixed" xfId="28"/>
    <cellStyle name="HEADING1" xfId="29"/>
    <cellStyle name="HEADING2" xfId="30"/>
    <cellStyle name="Normal_Disposal of FUH" xfId="31"/>
    <cellStyle name="Normal_kfb899" xfId="32"/>
    <cellStyle name="Normal_klse q4-31.3.2002" xfId="33"/>
    <cellStyle name="Percent" xfId="34"/>
    <cellStyle name="Total"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130</xdr:row>
      <xdr:rowOff>0</xdr:rowOff>
    </xdr:from>
    <xdr:to>
      <xdr:col>11</xdr:col>
      <xdr:colOff>342900</xdr:colOff>
      <xdr:row>130</xdr:row>
      <xdr:rowOff>0</xdr:rowOff>
    </xdr:to>
    <xdr:sp>
      <xdr:nvSpPr>
        <xdr:cNvPr id="1" name="Rectangle 1"/>
        <xdr:cNvSpPr>
          <a:spLocks/>
        </xdr:cNvSpPr>
      </xdr:nvSpPr>
      <xdr:spPr>
        <a:xfrm>
          <a:off x="352425" y="24888825"/>
          <a:ext cx="6200775" cy="0"/>
        </a:xfrm>
        <a:prstGeom prst="rect">
          <a:avLst/>
        </a:prstGeom>
        <a:noFill/>
        <a:ln w="9525" cmpd="sng">
          <a:noFill/>
        </a:ln>
      </xdr:spPr>
      <xdr:txBody>
        <a:bodyPr vertOverflow="clip" wrap="square"/>
        <a:p>
          <a:pPr algn="just">
            <a:defRPr/>
          </a:pPr>
          <a:r>
            <a:rPr lang="en-US" cap="none" sz="1100" b="0" i="0" u="none" baseline="0"/>
            <a:t>The quarterly financial statements have been prepared based on accounting policies and methods of computation consistent with those adopted in the 31 March 2001 annual audited accounts and comply with the accounting standards that are applicable for the current financial year.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DESKTOP\Rohizi%20File\KLSE\klse%20q4-31.3.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oux"/>
      <sheetName val="rpt-modify"/>
      <sheetName val="nta"/>
      <sheetName val="seg"/>
      <sheetName val="tae"/>
      <sheetName val="Q4 vs Q3"/>
      <sheetName val="seg1-sum"/>
      <sheetName val="seg1"/>
      <sheetName val="segbud"/>
      <sheetName val="segvar"/>
      <sheetName val="mpr"/>
      <sheetName val="rpt"/>
    </sheetNames>
    <sheetDataSet>
      <sheetData sheetId="2">
        <row r="19">
          <cell r="D19">
            <v>10.578355373157015</v>
          </cell>
        </row>
        <row r="42">
          <cell r="D42">
            <v>19.13246694026448</v>
          </cell>
        </row>
      </sheetData>
      <sheetData sheetId="3">
        <row r="16">
          <cell r="C16">
            <v>79594</v>
          </cell>
          <cell r="F16">
            <v>15852</v>
          </cell>
          <cell r="I16">
            <v>146625</v>
          </cell>
        </row>
        <row r="25">
          <cell r="C25">
            <v>701</v>
          </cell>
          <cell r="F25">
            <v>-61498</v>
          </cell>
          <cell r="I25">
            <v>54935</v>
          </cell>
        </row>
        <row r="34">
          <cell r="C34">
            <v>35335</v>
          </cell>
          <cell r="F34">
            <v>15305</v>
          </cell>
          <cell r="I34">
            <v>126524</v>
          </cell>
        </row>
        <row r="43">
          <cell r="C43">
            <v>72838</v>
          </cell>
          <cell r="F43">
            <v>-13632</v>
          </cell>
          <cell r="I43">
            <v>91466</v>
          </cell>
        </row>
        <row r="45">
          <cell r="C45">
            <v>10618</v>
          </cell>
          <cell r="F45">
            <v>-36354</v>
          </cell>
          <cell r="I45">
            <v>208677</v>
          </cell>
        </row>
        <row r="46">
          <cell r="C46">
            <v>-35074</v>
          </cell>
          <cell r="F46">
            <v>117631</v>
          </cell>
          <cell r="I46">
            <v>-185902</v>
          </cell>
        </row>
        <row r="67">
          <cell r="C67">
            <v>23298</v>
          </cell>
          <cell r="F67">
            <v>-56738</v>
          </cell>
          <cell r="I67">
            <v>67985</v>
          </cell>
        </row>
        <row r="76">
          <cell r="F76">
            <v>3366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oleObject" Target="../embeddings/oleObject_0_16.bin" /><Relationship Id="rId18" Type="http://schemas.openxmlformats.org/officeDocument/2006/relationships/oleObject" Target="../embeddings/oleObject_0_17.bin" /><Relationship Id="rId19" Type="http://schemas.openxmlformats.org/officeDocument/2006/relationships/oleObject" Target="../embeddings/oleObject_0_18.bin" /><Relationship Id="rId20" Type="http://schemas.openxmlformats.org/officeDocument/2006/relationships/oleObject" Target="../embeddings/oleObject_0_19.bin" /><Relationship Id="rId21" Type="http://schemas.openxmlformats.org/officeDocument/2006/relationships/oleObject" Target="../embeddings/oleObject_0_20.bin" /><Relationship Id="rId22" Type="http://schemas.openxmlformats.org/officeDocument/2006/relationships/oleObject" Target="../embeddings/oleObject_0_21.bin" /><Relationship Id="rId23" Type="http://schemas.openxmlformats.org/officeDocument/2006/relationships/oleObject" Target="../embeddings/oleObject_0_22.bin" /><Relationship Id="rId24" Type="http://schemas.openxmlformats.org/officeDocument/2006/relationships/oleObject" Target="../embeddings/oleObject_0_23.bin" /><Relationship Id="rId25" Type="http://schemas.openxmlformats.org/officeDocument/2006/relationships/oleObject" Target="../embeddings/oleObject_0_24.bin" /><Relationship Id="rId26" Type="http://schemas.openxmlformats.org/officeDocument/2006/relationships/oleObject" Target="../embeddings/oleObject_0_25.bin" /><Relationship Id="rId27" Type="http://schemas.openxmlformats.org/officeDocument/2006/relationships/oleObject" Target="../embeddings/oleObject_0_26.bin" /><Relationship Id="rId28" Type="http://schemas.openxmlformats.org/officeDocument/2006/relationships/oleObject" Target="../embeddings/oleObject_0_27.bin" /><Relationship Id="rId29" Type="http://schemas.openxmlformats.org/officeDocument/2006/relationships/vmlDrawing" Target="../drawings/vmlDrawing1.vml" /><Relationship Id="rId30" Type="http://schemas.openxmlformats.org/officeDocument/2006/relationships/drawing" Target="../drawings/drawing1.xm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9"/>
  <sheetViews>
    <sheetView tabSelected="1" zoomScale="75" zoomScaleNormal="75" workbookViewId="0" topLeftCell="A1">
      <selection activeCell="A1" sqref="A1"/>
    </sheetView>
  </sheetViews>
  <sheetFormatPr defaultColWidth="9.140625" defaultRowHeight="12.75"/>
  <cols>
    <col min="1" max="4" width="3.28125" style="1" customWidth="1"/>
    <col min="5" max="5" width="32.28125" style="2" customWidth="1"/>
    <col min="6" max="6" width="15.28125" style="2" customWidth="1"/>
    <col min="7" max="7" width="0.9921875" style="2" customWidth="1"/>
    <col min="8" max="8" width="14.7109375" style="2" customWidth="1"/>
    <col min="9" max="9" width="0.9921875" style="2" customWidth="1"/>
    <col min="10" max="10" width="14.7109375" style="10" customWidth="1"/>
    <col min="11" max="11" width="0.9921875" style="10" customWidth="1"/>
    <col min="12" max="12" width="14.7109375" style="10" customWidth="1"/>
    <col min="13" max="14" width="11.8515625" style="10" customWidth="1"/>
    <col min="15" max="16384" width="11.7109375" style="2" customWidth="1"/>
  </cols>
  <sheetData>
    <row r="1" spans="6:14" ht="15">
      <c r="F1" s="3" t="s">
        <v>0</v>
      </c>
      <c r="G1" s="4"/>
      <c r="H1" s="4"/>
      <c r="J1" s="5"/>
      <c r="K1" s="6" t="s">
        <v>1</v>
      </c>
      <c r="L1" s="7"/>
      <c r="M1" s="2"/>
      <c r="N1" s="2"/>
    </row>
    <row r="2" spans="6:14" ht="14.25">
      <c r="F2" s="1" t="s">
        <v>2</v>
      </c>
      <c r="G2" s="8"/>
      <c r="H2" s="8"/>
      <c r="J2" s="9"/>
      <c r="K2" s="2"/>
      <c r="M2" s="2"/>
      <c r="N2" s="2"/>
    </row>
    <row r="3" spans="6:14" ht="14.25">
      <c r="F3" s="1" t="s">
        <v>3</v>
      </c>
      <c r="G3" s="8"/>
      <c r="H3" s="8"/>
      <c r="J3" s="2"/>
      <c r="K3" s="2"/>
      <c r="M3" s="2"/>
      <c r="N3" s="2"/>
    </row>
    <row r="4" spans="6:14" ht="14.25">
      <c r="F4" s="1"/>
      <c r="J4" s="2"/>
      <c r="K4" s="2"/>
      <c r="L4" s="2"/>
      <c r="M4" s="2"/>
      <c r="N4" s="2"/>
    </row>
    <row r="5" spans="6:14" ht="15">
      <c r="F5" s="3" t="s">
        <v>4</v>
      </c>
      <c r="G5" s="3"/>
      <c r="H5" s="3"/>
      <c r="J5" s="2"/>
      <c r="K5" s="2"/>
      <c r="L5" s="2"/>
      <c r="M5" s="2"/>
      <c r="N5" s="2"/>
    </row>
    <row r="6" spans="3:14" ht="15">
      <c r="C6" s="11"/>
      <c r="D6" s="11"/>
      <c r="F6" s="3" t="s">
        <v>5</v>
      </c>
      <c r="G6" s="3"/>
      <c r="H6" s="3"/>
      <c r="J6" s="2"/>
      <c r="K6" s="2"/>
      <c r="L6" s="2"/>
      <c r="M6" s="2"/>
      <c r="N6" s="2"/>
    </row>
    <row r="7" spans="1:14" ht="15">
      <c r="A7" s="12"/>
      <c r="F7" s="3"/>
      <c r="G7" s="3"/>
      <c r="H7" s="3"/>
      <c r="J7" s="2"/>
      <c r="K7" s="2"/>
      <c r="L7" s="2"/>
      <c r="M7" s="2"/>
      <c r="N7" s="2"/>
    </row>
    <row r="8" spans="1:14" ht="15">
      <c r="A8" s="12"/>
      <c r="B8" s="13" t="s">
        <v>6</v>
      </c>
      <c r="C8" s="2"/>
      <c r="D8" s="13"/>
      <c r="J8" s="2"/>
      <c r="K8" s="2"/>
      <c r="L8" s="2"/>
      <c r="M8" s="2"/>
      <c r="N8" s="2"/>
    </row>
    <row r="9" spans="1:14" s="17" customFormat="1" ht="15">
      <c r="A9" s="14"/>
      <c r="B9" s="15"/>
      <c r="C9" s="16"/>
      <c r="D9" s="16"/>
      <c r="G9" s="18" t="s">
        <v>7</v>
      </c>
      <c r="H9" s="18"/>
      <c r="J9" s="19"/>
      <c r="K9" s="18" t="s">
        <v>8</v>
      </c>
      <c r="M9" s="2"/>
      <c r="N9" s="2"/>
    </row>
    <row r="10" spans="1:14" s="17" customFormat="1" ht="15">
      <c r="A10" s="14"/>
      <c r="B10" s="15"/>
      <c r="C10" s="16"/>
      <c r="D10" s="16"/>
      <c r="F10" s="18" t="s">
        <v>9</v>
      </c>
      <c r="G10" s="18"/>
      <c r="H10" s="20" t="s">
        <v>10</v>
      </c>
      <c r="J10" s="18" t="s">
        <v>9</v>
      </c>
      <c r="K10" s="18"/>
      <c r="L10" s="20" t="s">
        <v>10</v>
      </c>
      <c r="M10" s="2"/>
      <c r="N10" s="2"/>
    </row>
    <row r="11" spans="1:14" s="17" customFormat="1" ht="15">
      <c r="A11" s="14"/>
      <c r="B11" s="15"/>
      <c r="C11" s="16"/>
      <c r="D11" s="16"/>
      <c r="F11" s="18" t="s">
        <v>11</v>
      </c>
      <c r="G11" s="18"/>
      <c r="H11" s="20" t="s">
        <v>12</v>
      </c>
      <c r="J11" s="18" t="s">
        <v>13</v>
      </c>
      <c r="K11" s="18"/>
      <c r="L11" s="20" t="s">
        <v>12</v>
      </c>
      <c r="M11" s="2"/>
      <c r="N11" s="2"/>
    </row>
    <row r="12" spans="1:14" s="17" customFormat="1" ht="15">
      <c r="A12" s="14"/>
      <c r="B12" s="15"/>
      <c r="C12" s="16"/>
      <c r="D12" s="16"/>
      <c r="F12" s="18" t="s">
        <v>14</v>
      </c>
      <c r="G12" s="18"/>
      <c r="H12" s="18" t="s">
        <v>14</v>
      </c>
      <c r="J12" s="18" t="s">
        <v>15</v>
      </c>
      <c r="K12" s="18"/>
      <c r="L12" s="18" t="s">
        <v>16</v>
      </c>
      <c r="M12" s="2"/>
      <c r="N12" s="2"/>
    </row>
    <row r="13" spans="1:14" s="17" customFormat="1" ht="15">
      <c r="A13" s="15" t="s">
        <v>1</v>
      </c>
      <c r="B13" s="15"/>
      <c r="F13" s="21" t="s">
        <v>17</v>
      </c>
      <c r="G13" s="22"/>
      <c r="H13" s="21" t="s">
        <v>18</v>
      </c>
      <c r="I13" s="23"/>
      <c r="J13" s="21" t="s">
        <v>17</v>
      </c>
      <c r="K13" s="22"/>
      <c r="L13" s="21" t="s">
        <v>18</v>
      </c>
      <c r="M13" s="2"/>
      <c r="N13" s="2"/>
    </row>
    <row r="14" spans="1:14" s="17" customFormat="1" ht="15">
      <c r="A14" s="15"/>
      <c r="B14" s="15"/>
      <c r="F14" s="18" t="s">
        <v>19</v>
      </c>
      <c r="G14" s="18"/>
      <c r="H14" s="18" t="s">
        <v>19</v>
      </c>
      <c r="I14" s="16"/>
      <c r="J14" s="18" t="s">
        <v>19</v>
      </c>
      <c r="K14" s="24"/>
      <c r="L14" s="24" t="s">
        <v>19</v>
      </c>
      <c r="M14" s="2"/>
      <c r="N14" s="2"/>
    </row>
    <row r="15" spans="1:14" s="17" customFormat="1" ht="15">
      <c r="A15" s="18"/>
      <c r="B15" s="15"/>
      <c r="F15" s="25"/>
      <c r="G15" s="25"/>
      <c r="H15" s="25"/>
      <c r="J15" s="25"/>
      <c r="K15" s="25"/>
      <c r="L15" s="25"/>
      <c r="M15" s="2"/>
      <c r="N15" s="2"/>
    </row>
    <row r="16" spans="1:14" s="17" customFormat="1" ht="15.75" thickBot="1">
      <c r="A16" s="18">
        <v>1</v>
      </c>
      <c r="B16" s="15" t="s">
        <v>20</v>
      </c>
      <c r="C16" s="17" t="s">
        <v>21</v>
      </c>
      <c r="D16" s="16"/>
      <c r="F16" s="26">
        <f>J16-142715</f>
        <v>44595</v>
      </c>
      <c r="G16" s="27"/>
      <c r="H16" s="28">
        <v>51522</v>
      </c>
      <c r="I16" s="27"/>
      <c r="J16" s="29">
        <v>187310</v>
      </c>
      <c r="K16" s="30"/>
      <c r="L16" s="28">
        <v>234527</v>
      </c>
      <c r="M16" s="2"/>
      <c r="N16" s="2"/>
    </row>
    <row r="17" spans="1:14" s="17" customFormat="1" ht="16.5" thickBot="1" thickTop="1">
      <c r="A17" s="18"/>
      <c r="B17" s="15" t="s">
        <v>22</v>
      </c>
      <c r="C17" s="17" t="s">
        <v>23</v>
      </c>
      <c r="F17" s="31">
        <f>J17-229</f>
        <v>-229</v>
      </c>
      <c r="G17" s="27"/>
      <c r="H17" s="32">
        <v>0</v>
      </c>
      <c r="I17" s="27"/>
      <c r="J17" s="33">
        <v>0</v>
      </c>
      <c r="K17" s="30"/>
      <c r="L17" s="32">
        <v>0</v>
      </c>
      <c r="M17" s="2"/>
      <c r="N17" s="2"/>
    </row>
    <row r="18" spans="1:14" s="17" customFormat="1" ht="16.5" thickBot="1" thickTop="1">
      <c r="A18" s="18"/>
      <c r="B18" s="15" t="s">
        <v>24</v>
      </c>
      <c r="C18" s="17" t="s">
        <v>25</v>
      </c>
      <c r="F18" s="31">
        <f>J18-4153</f>
        <v>2710</v>
      </c>
      <c r="G18" s="27"/>
      <c r="H18" s="32">
        <v>23367</v>
      </c>
      <c r="I18" s="27"/>
      <c r="J18" s="33">
        <f>51863-45000</f>
        <v>6863</v>
      </c>
      <c r="K18" s="30"/>
      <c r="L18" s="32">
        <v>24526</v>
      </c>
      <c r="M18" s="2"/>
      <c r="N18" s="2"/>
    </row>
    <row r="19" spans="1:14" s="17" customFormat="1" ht="15.75" thickTop="1">
      <c r="A19" s="18"/>
      <c r="B19" s="15"/>
      <c r="F19" s="34"/>
      <c r="G19" s="34"/>
      <c r="H19" s="35"/>
      <c r="I19" s="34"/>
      <c r="J19" s="36"/>
      <c r="K19" s="30"/>
      <c r="L19" s="35"/>
      <c r="M19" s="2"/>
      <c r="N19" s="2"/>
    </row>
    <row r="20" spans="1:14" s="17" customFormat="1" ht="15">
      <c r="A20" s="18">
        <v>2</v>
      </c>
      <c r="B20" s="15" t="s">
        <v>20</v>
      </c>
      <c r="C20" s="17" t="s">
        <v>26</v>
      </c>
      <c r="F20" s="37">
        <f>J20-30516</f>
        <v>-3175</v>
      </c>
      <c r="G20" s="34"/>
      <c r="H20" s="38">
        <v>3783</v>
      </c>
      <c r="I20" s="34"/>
      <c r="J20" s="39">
        <f>-32861*1--60202</f>
        <v>27341</v>
      </c>
      <c r="K20" s="30"/>
      <c r="L20" s="38">
        <v>63502</v>
      </c>
      <c r="M20" s="2"/>
      <c r="N20" s="2"/>
    </row>
    <row r="21" spans="1:14" s="17" customFormat="1" ht="15">
      <c r="A21" s="18"/>
      <c r="B21" s="15"/>
      <c r="C21" s="17" t="s">
        <v>27</v>
      </c>
      <c r="F21" s="40"/>
      <c r="G21" s="34"/>
      <c r="H21" s="41"/>
      <c r="I21" s="34"/>
      <c r="J21" s="42"/>
      <c r="K21" s="30"/>
      <c r="L21" s="41"/>
      <c r="M21" s="2"/>
      <c r="N21" s="2"/>
    </row>
    <row r="22" spans="1:14" s="17" customFormat="1" ht="15">
      <c r="A22" s="18"/>
      <c r="B22" s="15"/>
      <c r="C22" s="17" t="s">
        <v>28</v>
      </c>
      <c r="F22" s="40"/>
      <c r="G22" s="34"/>
      <c r="H22" s="41"/>
      <c r="I22" s="34"/>
      <c r="J22" s="42"/>
      <c r="K22" s="30"/>
      <c r="L22" s="41"/>
      <c r="M22" s="2"/>
      <c r="N22" s="2"/>
    </row>
    <row r="23" spans="1:14" s="17" customFormat="1" ht="15">
      <c r="A23" s="18"/>
      <c r="B23" s="15"/>
      <c r="F23" s="40"/>
      <c r="G23" s="34"/>
      <c r="H23" s="41"/>
      <c r="I23" s="34"/>
      <c r="J23" s="42"/>
      <c r="K23" s="30"/>
      <c r="L23" s="41"/>
      <c r="M23" s="2"/>
      <c r="N23" s="2"/>
    </row>
    <row r="24" spans="1:14" s="17" customFormat="1" ht="15">
      <c r="A24" s="18"/>
      <c r="B24" s="15" t="s">
        <v>22</v>
      </c>
      <c r="C24" s="17" t="s">
        <v>29</v>
      </c>
      <c r="F24" s="40">
        <f>J24--(9813)</f>
        <v>-11989</v>
      </c>
      <c r="G24" s="34"/>
      <c r="H24" s="41">
        <v>-5410</v>
      </c>
      <c r="I24" s="34"/>
      <c r="J24" s="42">
        <v>-21802</v>
      </c>
      <c r="K24" s="30"/>
      <c r="L24" s="41">
        <v>-39263</v>
      </c>
      <c r="M24" s="2"/>
      <c r="N24" s="2"/>
    </row>
    <row r="25" spans="1:14" s="17" customFormat="1" ht="15">
      <c r="A25" s="18"/>
      <c r="B25" s="15"/>
      <c r="F25" s="40"/>
      <c r="G25" s="34"/>
      <c r="H25" s="41"/>
      <c r="I25" s="34"/>
      <c r="J25" s="42"/>
      <c r="K25" s="30"/>
      <c r="L25" s="41"/>
      <c r="M25" s="2"/>
      <c r="N25" s="2"/>
    </row>
    <row r="26" spans="1:14" s="17" customFormat="1" ht="15">
      <c r="A26" s="18"/>
      <c r="B26" s="15" t="s">
        <v>24</v>
      </c>
      <c r="C26" s="17" t="s">
        <v>30</v>
      </c>
      <c r="F26" s="40">
        <f>J26--(11240)</f>
        <v>-4019</v>
      </c>
      <c r="G26" s="34"/>
      <c r="H26" s="41">
        <v>-3387</v>
      </c>
      <c r="I26" s="34"/>
      <c r="J26" s="42">
        <v>-15259</v>
      </c>
      <c r="K26" s="30"/>
      <c r="L26" s="41">
        <v>-16835</v>
      </c>
      <c r="M26" s="2"/>
      <c r="N26" s="2"/>
    </row>
    <row r="27" spans="1:14" s="17" customFormat="1" ht="15">
      <c r="A27" s="18"/>
      <c r="B27" s="15"/>
      <c r="F27" s="40"/>
      <c r="G27" s="34"/>
      <c r="H27" s="41"/>
      <c r="I27" s="34"/>
      <c r="J27" s="42"/>
      <c r="K27" s="30"/>
      <c r="L27" s="41"/>
      <c r="M27" s="2"/>
      <c r="N27" s="2"/>
    </row>
    <row r="28" spans="1:14" s="17" customFormat="1" ht="15">
      <c r="A28" s="18"/>
      <c r="B28" s="15" t="s">
        <v>31</v>
      </c>
      <c r="C28" s="17" t="s">
        <v>32</v>
      </c>
      <c r="F28" s="43">
        <f>J28--(17239)</f>
        <v>7525</v>
      </c>
      <c r="G28" s="34"/>
      <c r="H28" s="44">
        <v>-7284</v>
      </c>
      <c r="I28" s="34"/>
      <c r="J28" s="45">
        <f>5869-60583+45000</f>
        <v>-9714</v>
      </c>
      <c r="K28" s="30"/>
      <c r="L28" s="44">
        <v>-12537</v>
      </c>
      <c r="M28" s="2"/>
      <c r="N28" s="2"/>
    </row>
    <row r="29" spans="1:14" s="17" customFormat="1" ht="15">
      <c r="A29" s="18"/>
      <c r="B29" s="15"/>
      <c r="F29" s="46"/>
      <c r="G29" s="46"/>
      <c r="H29" s="47"/>
      <c r="I29" s="27"/>
      <c r="J29" s="30"/>
      <c r="K29" s="30"/>
      <c r="L29" s="47"/>
      <c r="M29" s="2"/>
      <c r="N29" s="2"/>
    </row>
    <row r="30" spans="1:14" s="17" customFormat="1" ht="15">
      <c r="A30" s="16"/>
      <c r="B30" s="15" t="s">
        <v>33</v>
      </c>
      <c r="C30" s="17" t="s">
        <v>34</v>
      </c>
      <c r="M30" s="2"/>
      <c r="N30" s="2"/>
    </row>
    <row r="31" spans="1:14" s="17" customFormat="1" ht="15">
      <c r="A31" s="16"/>
      <c r="C31" s="17" t="s">
        <v>35</v>
      </c>
      <c r="F31" s="27">
        <f>SUM(F20:F28)</f>
        <v>-11658</v>
      </c>
      <c r="G31" s="27"/>
      <c r="H31" s="27">
        <f>SUM(H20:H28)</f>
        <v>-12298</v>
      </c>
      <c r="I31" s="27"/>
      <c r="J31" s="27">
        <f>SUM(J20:J28)</f>
        <v>-19434</v>
      </c>
      <c r="K31" s="27"/>
      <c r="L31" s="27">
        <f>SUM(L20:L28)</f>
        <v>-5133</v>
      </c>
      <c r="M31" s="2"/>
      <c r="N31" s="2"/>
    </row>
    <row r="32" spans="1:14" s="17" customFormat="1" ht="15">
      <c r="A32" s="18"/>
      <c r="B32" s="15"/>
      <c r="C32" s="16"/>
      <c r="D32" s="16"/>
      <c r="F32" s="30"/>
      <c r="G32" s="30"/>
      <c r="H32" s="47"/>
      <c r="I32" s="27"/>
      <c r="J32" s="30"/>
      <c r="K32" s="30"/>
      <c r="L32" s="47"/>
      <c r="M32" s="2"/>
      <c r="N32" s="2"/>
    </row>
    <row r="33" spans="1:14" s="17" customFormat="1" ht="15">
      <c r="A33" s="18"/>
      <c r="B33" s="15" t="s">
        <v>36</v>
      </c>
      <c r="C33" s="17" t="s">
        <v>37</v>
      </c>
      <c r="M33" s="2"/>
      <c r="N33" s="2"/>
    </row>
    <row r="34" spans="1:14" s="17" customFormat="1" ht="15">
      <c r="A34" s="18"/>
      <c r="B34" s="15"/>
      <c r="C34" s="17" t="s">
        <v>38</v>
      </c>
      <c r="F34" s="48">
        <f>J34-1698</f>
        <v>1668</v>
      </c>
      <c r="G34" s="30"/>
      <c r="H34" s="49">
        <v>1188</v>
      </c>
      <c r="I34" s="27"/>
      <c r="J34" s="48">
        <v>3366</v>
      </c>
      <c r="K34" s="30"/>
      <c r="L34" s="49">
        <v>3509</v>
      </c>
      <c r="M34" s="2"/>
      <c r="N34" s="2"/>
    </row>
    <row r="35" spans="1:14" s="17" customFormat="1" ht="15">
      <c r="A35" s="18"/>
      <c r="B35" s="15"/>
      <c r="F35" s="46"/>
      <c r="G35" s="46"/>
      <c r="H35" s="47"/>
      <c r="I35" s="27"/>
      <c r="J35" s="30"/>
      <c r="K35" s="30"/>
      <c r="L35" s="47"/>
      <c r="M35" s="2"/>
      <c r="N35" s="2"/>
    </row>
    <row r="36" spans="1:14" s="17" customFormat="1" ht="15">
      <c r="A36" s="18"/>
      <c r="B36" s="15" t="s">
        <v>39</v>
      </c>
      <c r="C36" s="17" t="s">
        <v>34</v>
      </c>
      <c r="M36" s="2"/>
      <c r="N36" s="2"/>
    </row>
    <row r="37" spans="1:14" s="17" customFormat="1" ht="15">
      <c r="A37" s="18"/>
      <c r="B37" s="15"/>
      <c r="C37" s="17" t="s">
        <v>35</v>
      </c>
      <c r="F37" s="27">
        <f>SUM(F31:F34)</f>
        <v>-9990</v>
      </c>
      <c r="G37" s="27"/>
      <c r="H37" s="27">
        <f>SUM(H31:H34)</f>
        <v>-11110</v>
      </c>
      <c r="I37" s="27"/>
      <c r="J37" s="27">
        <f>SUM(J31:J34)</f>
        <v>-16068</v>
      </c>
      <c r="K37" s="27"/>
      <c r="L37" s="27">
        <f>SUM(L31:L34)</f>
        <v>-1624</v>
      </c>
      <c r="M37" s="2"/>
      <c r="N37" s="2"/>
    </row>
    <row r="38" spans="1:14" s="17" customFormat="1" ht="15">
      <c r="A38" s="18"/>
      <c r="B38" s="15"/>
      <c r="C38" s="16"/>
      <c r="D38" s="16"/>
      <c r="F38" s="30"/>
      <c r="G38" s="30"/>
      <c r="H38" s="47"/>
      <c r="I38" s="27"/>
      <c r="J38" s="30"/>
      <c r="K38" s="30"/>
      <c r="L38" s="47"/>
      <c r="M38" s="2"/>
      <c r="N38" s="2"/>
    </row>
    <row r="39" spans="1:14" s="17" customFormat="1" ht="15">
      <c r="A39" s="18"/>
      <c r="B39" s="15" t="s">
        <v>40</v>
      </c>
      <c r="C39" s="17" t="s">
        <v>41</v>
      </c>
      <c r="F39" s="50">
        <f>J39--(6826)</f>
        <v>-6234</v>
      </c>
      <c r="G39" s="27"/>
      <c r="H39" s="49">
        <v>-5992</v>
      </c>
      <c r="I39" s="27"/>
      <c r="J39" s="50">
        <v>-13060</v>
      </c>
      <c r="K39" s="27"/>
      <c r="L39" s="49">
        <v>-11838</v>
      </c>
      <c r="M39" s="2"/>
      <c r="N39" s="2"/>
    </row>
    <row r="40" spans="1:14" s="17" customFormat="1" ht="15">
      <c r="A40" s="18"/>
      <c r="B40" s="15"/>
      <c r="F40" s="27"/>
      <c r="G40" s="27"/>
      <c r="H40" s="47"/>
      <c r="I40" s="27"/>
      <c r="J40" s="30"/>
      <c r="K40" s="30"/>
      <c r="L40" s="47"/>
      <c r="M40" s="2"/>
      <c r="N40" s="2"/>
    </row>
    <row r="41" spans="1:14" s="17" customFormat="1" ht="15">
      <c r="A41" s="18"/>
      <c r="B41" s="15" t="s">
        <v>42</v>
      </c>
      <c r="C41" s="15" t="s">
        <v>42</v>
      </c>
      <c r="D41" s="17" t="s">
        <v>43</v>
      </c>
      <c r="M41" s="2"/>
      <c r="N41" s="2"/>
    </row>
    <row r="42" spans="1:14" s="17" customFormat="1" ht="15">
      <c r="A42" s="18"/>
      <c r="B42" s="15"/>
      <c r="C42" s="15"/>
      <c r="D42" s="17" t="s">
        <v>44</v>
      </c>
      <c r="F42" s="27">
        <f>SUM(F37:F39)</f>
        <v>-16224</v>
      </c>
      <c r="G42" s="27"/>
      <c r="H42" s="27">
        <f>SUM(H37:H39)</f>
        <v>-17102</v>
      </c>
      <c r="I42" s="27"/>
      <c r="J42" s="30">
        <f>SUM(J37:J39)</f>
        <v>-29128</v>
      </c>
      <c r="K42" s="30"/>
      <c r="L42" s="27">
        <f>SUM(L37:L39)</f>
        <v>-13462</v>
      </c>
      <c r="M42" s="2"/>
      <c r="N42" s="2"/>
    </row>
    <row r="43" spans="1:14" s="17" customFormat="1" ht="15">
      <c r="A43" s="18"/>
      <c r="B43" s="15"/>
      <c r="C43" s="15" t="s">
        <v>45</v>
      </c>
      <c r="D43" s="17" t="s">
        <v>46</v>
      </c>
      <c r="F43" s="27">
        <f>J43--(3495)</f>
        <v>-238</v>
      </c>
      <c r="G43" s="27"/>
      <c r="H43" s="47">
        <v>3550</v>
      </c>
      <c r="I43" s="27"/>
      <c r="J43" s="27">
        <v>-3733</v>
      </c>
      <c r="K43" s="27"/>
      <c r="L43" s="47">
        <v>564</v>
      </c>
      <c r="M43" s="2"/>
      <c r="N43" s="2"/>
    </row>
    <row r="44" spans="1:14" s="17" customFormat="1" ht="15">
      <c r="A44" s="18"/>
      <c r="B44" s="15"/>
      <c r="C44" s="15"/>
      <c r="D44" s="15"/>
      <c r="F44" s="51"/>
      <c r="G44" s="51"/>
      <c r="H44" s="52"/>
      <c r="I44" s="27"/>
      <c r="J44" s="30"/>
      <c r="K44" s="30"/>
      <c r="L44" s="52"/>
      <c r="M44" s="2"/>
      <c r="N44" s="2"/>
    </row>
    <row r="45" spans="1:14" s="17" customFormat="1" ht="15">
      <c r="A45" s="18"/>
      <c r="B45" s="15" t="s">
        <v>47</v>
      </c>
      <c r="C45" s="14" t="s">
        <v>48</v>
      </c>
      <c r="D45" s="15"/>
      <c r="F45" s="50">
        <v>0</v>
      </c>
      <c r="G45" s="27"/>
      <c r="H45" s="49">
        <v>0</v>
      </c>
      <c r="I45" s="27"/>
      <c r="J45" s="50">
        <v>0</v>
      </c>
      <c r="K45" s="27"/>
      <c r="L45" s="49">
        <v>0</v>
      </c>
      <c r="M45" s="2"/>
      <c r="N45" s="2"/>
    </row>
    <row r="46" spans="1:14" s="17" customFormat="1" ht="15">
      <c r="A46" s="18"/>
      <c r="B46" s="15"/>
      <c r="C46" s="15"/>
      <c r="D46" s="15"/>
      <c r="F46" s="51"/>
      <c r="G46" s="51"/>
      <c r="H46" s="52"/>
      <c r="I46" s="27"/>
      <c r="J46" s="30"/>
      <c r="K46" s="30"/>
      <c r="L46" s="52"/>
      <c r="M46" s="2"/>
      <c r="N46" s="2"/>
    </row>
    <row r="47" spans="1:14" s="17" customFormat="1" ht="15">
      <c r="A47" s="18"/>
      <c r="B47" s="15" t="s">
        <v>49</v>
      </c>
      <c r="C47" s="17" t="s">
        <v>50</v>
      </c>
      <c r="F47" s="27">
        <f>SUM(F42:F43)</f>
        <v>-16462</v>
      </c>
      <c r="G47" s="27"/>
      <c r="H47" s="27">
        <f>SUM(H42:H43)</f>
        <v>-13552</v>
      </c>
      <c r="I47" s="27"/>
      <c r="J47" s="27">
        <f>SUM(J42:J43)</f>
        <v>-32861</v>
      </c>
      <c r="K47" s="27"/>
      <c r="L47" s="27">
        <f>SUM(L42:L43)</f>
        <v>-12898</v>
      </c>
      <c r="M47" s="2"/>
      <c r="N47" s="2"/>
    </row>
    <row r="48" spans="1:14" s="17" customFormat="1" ht="15">
      <c r="A48" s="18"/>
      <c r="B48" s="15"/>
      <c r="C48" s="17" t="s">
        <v>51</v>
      </c>
      <c r="F48" s="27"/>
      <c r="G48" s="27"/>
      <c r="H48" s="47"/>
      <c r="I48" s="27"/>
      <c r="J48" s="27"/>
      <c r="K48" s="27"/>
      <c r="L48" s="47"/>
      <c r="M48" s="2"/>
      <c r="N48" s="2"/>
    </row>
    <row r="49" spans="1:14" s="17" customFormat="1" ht="15">
      <c r="A49" s="18"/>
      <c r="B49" s="15"/>
      <c r="C49" s="15"/>
      <c r="D49" s="15"/>
      <c r="E49" s="16"/>
      <c r="F49" s="27"/>
      <c r="G49" s="27"/>
      <c r="H49" s="47"/>
      <c r="I49" s="27"/>
      <c r="J49" s="27"/>
      <c r="K49" s="27"/>
      <c r="L49" s="47"/>
      <c r="M49" s="2"/>
      <c r="N49" s="2"/>
    </row>
    <row r="50" spans="1:14" s="17" customFormat="1" ht="15">
      <c r="A50" s="18"/>
      <c r="B50" s="15" t="s">
        <v>52</v>
      </c>
      <c r="C50" s="15" t="s">
        <v>42</v>
      </c>
      <c r="D50" s="17" t="s">
        <v>53</v>
      </c>
      <c r="F50" s="37">
        <f>J50-0</f>
        <v>0</v>
      </c>
      <c r="G50" s="27"/>
      <c r="H50" s="38">
        <f>L50</f>
        <v>0</v>
      </c>
      <c r="I50" s="27"/>
      <c r="J50" s="37">
        <v>0</v>
      </c>
      <c r="K50" s="27"/>
      <c r="L50" s="38">
        <f>P50</f>
        <v>0</v>
      </c>
      <c r="M50" s="2"/>
      <c r="N50" s="2"/>
    </row>
    <row r="51" spans="1:14" s="17" customFormat="1" ht="15">
      <c r="A51" s="18"/>
      <c r="B51" s="15"/>
      <c r="C51" s="15" t="s">
        <v>45</v>
      </c>
      <c r="D51" s="17" t="s">
        <v>54</v>
      </c>
      <c r="F51" s="40">
        <f>J51-0</f>
        <v>0</v>
      </c>
      <c r="G51" s="27"/>
      <c r="H51" s="41">
        <f>L51</f>
        <v>0</v>
      </c>
      <c r="I51" s="27"/>
      <c r="J51" s="40">
        <v>0</v>
      </c>
      <c r="K51" s="27"/>
      <c r="L51" s="41">
        <f>P51</f>
        <v>0</v>
      </c>
      <c r="M51" s="2"/>
      <c r="N51" s="2"/>
    </row>
    <row r="52" spans="1:14" s="17" customFormat="1" ht="15">
      <c r="A52" s="18"/>
      <c r="B52" s="15"/>
      <c r="C52" s="15" t="s">
        <v>55</v>
      </c>
      <c r="D52" s="17" t="s">
        <v>56</v>
      </c>
      <c r="F52" s="40">
        <f>J52-0</f>
        <v>0</v>
      </c>
      <c r="G52" s="27"/>
      <c r="H52" s="41">
        <f>L52</f>
        <v>0</v>
      </c>
      <c r="I52" s="27"/>
      <c r="J52" s="40">
        <v>0</v>
      </c>
      <c r="K52" s="27"/>
      <c r="L52" s="41">
        <f>P52</f>
        <v>0</v>
      </c>
      <c r="M52" s="2"/>
      <c r="N52" s="2"/>
    </row>
    <row r="53" spans="1:14" s="17" customFormat="1" ht="15">
      <c r="A53" s="18"/>
      <c r="B53" s="15"/>
      <c r="C53" s="15"/>
      <c r="D53" s="17" t="s">
        <v>57</v>
      </c>
      <c r="F53" s="43"/>
      <c r="G53" s="27"/>
      <c r="H53" s="44"/>
      <c r="I53" s="27"/>
      <c r="J53" s="43"/>
      <c r="K53" s="27"/>
      <c r="L53" s="44"/>
      <c r="M53" s="2"/>
      <c r="N53" s="2"/>
    </row>
    <row r="54" spans="1:14" s="17" customFormat="1" ht="15">
      <c r="A54" s="18"/>
      <c r="B54" s="15"/>
      <c r="C54" s="15"/>
      <c r="D54" s="15"/>
      <c r="F54" s="51"/>
      <c r="G54" s="51"/>
      <c r="H54" s="52"/>
      <c r="I54" s="27"/>
      <c r="J54" s="30"/>
      <c r="K54" s="30"/>
      <c r="L54" s="52"/>
      <c r="M54" s="2"/>
      <c r="N54" s="2"/>
    </row>
    <row r="55" spans="1:14" s="17" customFormat="1" ht="15">
      <c r="A55" s="18"/>
      <c r="B55" s="15" t="s">
        <v>58</v>
      </c>
      <c r="C55" s="17" t="s">
        <v>59</v>
      </c>
      <c r="M55" s="2"/>
      <c r="N55" s="2"/>
    </row>
    <row r="56" spans="1:14" s="17" customFormat="1" ht="15.75" thickBot="1">
      <c r="A56" s="18"/>
      <c r="B56" s="15"/>
      <c r="C56" s="17" t="s">
        <v>60</v>
      </c>
      <c r="F56" s="26">
        <f>SUM(F47:F53)</f>
        <v>-16462</v>
      </c>
      <c r="G56" s="27"/>
      <c r="H56" s="26">
        <f>SUM(H47:H53)</f>
        <v>-13552</v>
      </c>
      <c r="I56" s="27"/>
      <c r="J56" s="26">
        <f>SUM(J47:J53)</f>
        <v>-32861</v>
      </c>
      <c r="K56" s="27"/>
      <c r="L56" s="26">
        <f>SUM(L47:L53)</f>
        <v>-12898</v>
      </c>
      <c r="M56" s="2"/>
      <c r="N56" s="2"/>
    </row>
    <row r="57" spans="1:14" s="17" customFormat="1" ht="15.75" thickTop="1">
      <c r="A57" s="18"/>
      <c r="B57" s="15"/>
      <c r="C57" s="15"/>
      <c r="D57" s="15"/>
      <c r="F57" s="27"/>
      <c r="G57" s="27"/>
      <c r="H57" s="47"/>
      <c r="I57" s="27"/>
      <c r="J57" s="27"/>
      <c r="K57" s="27"/>
      <c r="L57" s="47"/>
      <c r="M57" s="2"/>
      <c r="N57" s="2"/>
    </row>
    <row r="58" spans="1:14" s="17" customFormat="1" ht="15">
      <c r="A58" s="18">
        <v>3</v>
      </c>
      <c r="B58" s="14" t="s">
        <v>61</v>
      </c>
      <c r="C58" s="15"/>
      <c r="D58" s="14"/>
      <c r="F58" s="34"/>
      <c r="G58" s="34"/>
      <c r="H58" s="35"/>
      <c r="I58" s="34"/>
      <c r="J58" s="34"/>
      <c r="K58" s="34"/>
      <c r="L58" s="35"/>
      <c r="M58" s="2"/>
      <c r="N58" s="2"/>
    </row>
    <row r="59" spans="1:14" s="17" customFormat="1" ht="15">
      <c r="A59" s="18"/>
      <c r="B59" s="14" t="s">
        <v>62</v>
      </c>
      <c r="C59" s="15"/>
      <c r="D59" s="14"/>
      <c r="F59" s="27"/>
      <c r="G59" s="27"/>
      <c r="H59" s="47"/>
      <c r="I59" s="27"/>
      <c r="J59" s="27"/>
      <c r="K59" s="27"/>
      <c r="L59" s="47"/>
      <c r="M59" s="2"/>
      <c r="N59" s="2"/>
    </row>
    <row r="60" spans="1:14" s="17" customFormat="1" ht="15">
      <c r="A60" s="18"/>
      <c r="B60" s="14" t="s">
        <v>63</v>
      </c>
      <c r="C60" s="15"/>
      <c r="D60" s="14"/>
      <c r="F60" s="27"/>
      <c r="G60" s="27"/>
      <c r="H60" s="47"/>
      <c r="I60" s="27"/>
      <c r="J60" s="27"/>
      <c r="K60" s="27"/>
      <c r="L60" s="47"/>
      <c r="M60" s="2"/>
      <c r="N60" s="2"/>
    </row>
    <row r="61" spans="1:14" s="17" customFormat="1" ht="15">
      <c r="A61" s="18"/>
      <c r="B61" s="15"/>
      <c r="C61" s="15" t="s">
        <v>1</v>
      </c>
      <c r="D61" s="15"/>
      <c r="E61" s="16"/>
      <c r="F61" s="27"/>
      <c r="G61" s="27"/>
      <c r="H61" s="47"/>
      <c r="I61" s="27"/>
      <c r="J61" s="27"/>
      <c r="K61" s="27"/>
      <c r="L61" s="47"/>
      <c r="M61" s="2"/>
      <c r="N61" s="2"/>
    </row>
    <row r="62" spans="1:14" s="17" customFormat="1" ht="15.75" thickBot="1">
      <c r="A62" s="18"/>
      <c r="B62" s="15"/>
      <c r="C62" s="15" t="s">
        <v>20</v>
      </c>
      <c r="D62" s="14" t="s">
        <v>64</v>
      </c>
      <c r="E62" s="16"/>
      <c r="F62" s="53">
        <f>F56/263160*100</f>
        <v>-6.255509955920352</v>
      </c>
      <c r="G62" s="54"/>
      <c r="H62" s="53">
        <f>H56/263160*100</f>
        <v>-5.1497188022495815</v>
      </c>
      <c r="I62" s="54"/>
      <c r="J62" s="53">
        <f>J56/263160*100</f>
        <v>-12.487080103359173</v>
      </c>
      <c r="K62" s="54"/>
      <c r="L62" s="53">
        <f>L56/263160*100</f>
        <v>-4.901200790393677</v>
      </c>
      <c r="M62" s="2"/>
      <c r="N62" s="2"/>
    </row>
    <row r="63" spans="1:14" s="17" customFormat="1" ht="15.75" thickTop="1">
      <c r="A63" s="18"/>
      <c r="B63" s="55"/>
      <c r="C63" s="15"/>
      <c r="D63" s="17" t="s">
        <v>65</v>
      </c>
      <c r="F63" s="54"/>
      <c r="G63" s="54"/>
      <c r="H63" s="54"/>
      <c r="I63" s="54"/>
      <c r="J63" s="54"/>
      <c r="K63" s="54"/>
      <c r="L63" s="54"/>
      <c r="M63" s="2"/>
      <c r="N63" s="2"/>
    </row>
    <row r="64" spans="1:14" s="17" customFormat="1" ht="15.75" thickBot="1">
      <c r="A64" s="18"/>
      <c r="B64" s="15"/>
      <c r="C64" s="15" t="s">
        <v>22</v>
      </c>
      <c r="D64" s="17" t="s">
        <v>66</v>
      </c>
      <c r="F64" s="56" t="s">
        <v>67</v>
      </c>
      <c r="G64" s="57"/>
      <c r="H64" s="56" t="s">
        <v>67</v>
      </c>
      <c r="I64" s="57"/>
      <c r="J64" s="56" t="s">
        <v>67</v>
      </c>
      <c r="K64" s="57"/>
      <c r="L64" s="56" t="s">
        <v>67</v>
      </c>
      <c r="M64" s="2"/>
      <c r="N64" s="2"/>
    </row>
    <row r="65" spans="1:14" s="17" customFormat="1" ht="15.75" thickTop="1">
      <c r="A65" s="18"/>
      <c r="B65" s="15"/>
      <c r="D65" s="17" t="s">
        <v>65</v>
      </c>
      <c r="F65" s="58"/>
      <c r="G65" s="58"/>
      <c r="H65" s="58"/>
      <c r="I65" s="58"/>
      <c r="J65" s="58"/>
      <c r="K65" s="58"/>
      <c r="L65" s="58"/>
      <c r="M65" s="2"/>
      <c r="N65" s="2"/>
    </row>
    <row r="66" spans="1:14" s="17" customFormat="1" ht="15">
      <c r="A66" s="18"/>
      <c r="B66" s="15"/>
      <c r="D66" s="20"/>
      <c r="F66" s="58"/>
      <c r="G66" s="58"/>
      <c r="H66" s="58"/>
      <c r="I66" s="58"/>
      <c r="J66" s="58"/>
      <c r="K66" s="58"/>
      <c r="L66" s="59"/>
      <c r="M66" s="2"/>
      <c r="N66" s="2"/>
    </row>
    <row r="67" spans="1:14" ht="15">
      <c r="A67" s="3"/>
      <c r="C67" s="2"/>
      <c r="D67" s="11"/>
      <c r="F67" s="60"/>
      <c r="G67" s="60"/>
      <c r="H67" s="60"/>
      <c r="I67" s="60"/>
      <c r="J67" s="60"/>
      <c r="K67" s="60"/>
      <c r="L67" s="61"/>
      <c r="M67" s="2"/>
      <c r="N67" s="2"/>
    </row>
    <row r="68" spans="3:14" ht="15">
      <c r="C68" s="3"/>
      <c r="D68" s="11" t="s">
        <v>68</v>
      </c>
      <c r="E68" s="11"/>
      <c r="F68" s="62"/>
      <c r="G68" s="60"/>
      <c r="H68" s="60"/>
      <c r="I68" s="60"/>
      <c r="J68" s="60"/>
      <c r="K68" s="60"/>
      <c r="L68" s="60"/>
      <c r="M68" s="2"/>
      <c r="N68" s="2"/>
    </row>
    <row r="69" spans="3:14" ht="15">
      <c r="C69" s="3"/>
      <c r="D69" s="11"/>
      <c r="E69" s="11"/>
      <c r="F69" s="62"/>
      <c r="G69" s="60"/>
      <c r="H69" s="60"/>
      <c r="I69" s="60"/>
      <c r="J69" s="60"/>
      <c r="K69" s="60"/>
      <c r="L69" s="60"/>
      <c r="M69" s="2"/>
      <c r="N69" s="2"/>
    </row>
    <row r="70" spans="3:14" ht="15">
      <c r="C70" s="3"/>
      <c r="F70" s="60"/>
      <c r="G70" s="62"/>
      <c r="H70" s="63" t="s">
        <v>69</v>
      </c>
      <c r="I70" s="63"/>
      <c r="J70" s="63" t="s">
        <v>69</v>
      </c>
      <c r="K70" s="60"/>
      <c r="L70" s="60"/>
      <c r="M70" s="2"/>
      <c r="N70" s="2"/>
    </row>
    <row r="71" spans="3:14" ht="15">
      <c r="C71" s="3"/>
      <c r="F71" s="60"/>
      <c r="G71" s="62"/>
      <c r="H71" s="63" t="s">
        <v>70</v>
      </c>
      <c r="I71" s="63"/>
      <c r="J71" s="63" t="s">
        <v>71</v>
      </c>
      <c r="K71" s="60"/>
      <c r="L71" s="60"/>
      <c r="M71" s="2"/>
      <c r="N71" s="2"/>
    </row>
    <row r="72" spans="3:14" ht="15">
      <c r="C72" s="3"/>
      <c r="F72" s="60"/>
      <c r="G72" s="62"/>
      <c r="H72" s="63" t="s">
        <v>9</v>
      </c>
      <c r="I72" s="63"/>
      <c r="J72" s="63" t="s">
        <v>72</v>
      </c>
      <c r="K72" s="60"/>
      <c r="L72" s="60"/>
      <c r="M72" s="2"/>
      <c r="N72" s="2"/>
    </row>
    <row r="73" spans="3:14" ht="15">
      <c r="C73" s="3"/>
      <c r="F73" s="60"/>
      <c r="G73" s="60"/>
      <c r="H73" s="63" t="s">
        <v>14</v>
      </c>
      <c r="I73" s="63"/>
      <c r="J73" s="63" t="s">
        <v>73</v>
      </c>
      <c r="K73" s="60"/>
      <c r="L73" s="60"/>
      <c r="M73" s="2"/>
      <c r="N73" s="2"/>
    </row>
    <row r="74" spans="3:14" ht="15">
      <c r="C74" s="3"/>
      <c r="F74" s="60"/>
      <c r="G74" s="60"/>
      <c r="H74" s="63" t="str">
        <f>F13</f>
        <v>31-3-02</v>
      </c>
      <c r="I74" s="64"/>
      <c r="J74" s="64" t="s">
        <v>74</v>
      </c>
      <c r="K74" s="60"/>
      <c r="L74" s="60"/>
      <c r="M74" s="2"/>
      <c r="N74" s="2"/>
    </row>
    <row r="75" spans="3:14" ht="15">
      <c r="C75" s="3"/>
      <c r="F75" s="60"/>
      <c r="G75" s="60"/>
      <c r="H75" s="63" t="s">
        <v>75</v>
      </c>
      <c r="I75" s="64"/>
      <c r="J75" s="63" t="s">
        <v>76</v>
      </c>
      <c r="K75" s="60"/>
      <c r="L75" s="60"/>
      <c r="M75" s="2"/>
      <c r="N75" s="2"/>
    </row>
    <row r="76" spans="3:14" ht="15">
      <c r="C76" s="3"/>
      <c r="F76" s="60"/>
      <c r="G76" s="60"/>
      <c r="H76" s="65" t="s">
        <v>19</v>
      </c>
      <c r="I76" s="65"/>
      <c r="J76" s="65" t="s">
        <v>19</v>
      </c>
      <c r="K76" s="60"/>
      <c r="L76" s="60"/>
      <c r="M76" s="2"/>
      <c r="N76" s="2"/>
    </row>
    <row r="77" spans="3:14" ht="15">
      <c r="C77" s="3"/>
      <c r="F77" s="60"/>
      <c r="G77" s="60"/>
      <c r="H77" s="66"/>
      <c r="I77" s="66"/>
      <c r="J77" s="60"/>
      <c r="K77" s="60"/>
      <c r="L77" s="60"/>
      <c r="M77" s="2"/>
      <c r="N77" s="2"/>
    </row>
    <row r="78" spans="1:14" s="17" customFormat="1" ht="15">
      <c r="A78" s="15"/>
      <c r="B78" s="15"/>
      <c r="C78" s="67" t="s">
        <v>77</v>
      </c>
      <c r="D78" s="17" t="s">
        <v>78</v>
      </c>
      <c r="F78" s="58"/>
      <c r="G78" s="58"/>
      <c r="H78" s="68">
        <v>273282</v>
      </c>
      <c r="I78" s="69"/>
      <c r="J78" s="68">
        <v>283694</v>
      </c>
      <c r="K78" s="58"/>
      <c r="L78" s="58"/>
      <c r="M78" s="2"/>
      <c r="N78" s="2"/>
    </row>
    <row r="79" spans="1:14" s="17" customFormat="1" ht="15">
      <c r="A79" s="15"/>
      <c r="B79" s="15"/>
      <c r="C79" s="67" t="s">
        <v>79</v>
      </c>
      <c r="D79" s="17" t="s">
        <v>80</v>
      </c>
      <c r="F79" s="58"/>
      <c r="G79" s="58"/>
      <c r="H79" s="68">
        <v>0</v>
      </c>
      <c r="I79" s="68"/>
      <c r="J79" s="68">
        <v>0</v>
      </c>
      <c r="K79" s="58"/>
      <c r="L79" s="58"/>
      <c r="M79" s="2"/>
      <c r="N79" s="2"/>
    </row>
    <row r="80" spans="1:14" s="17" customFormat="1" ht="15">
      <c r="A80" s="15"/>
      <c r="B80" s="15"/>
      <c r="C80" s="67" t="s">
        <v>81</v>
      </c>
      <c r="D80" s="17" t="s">
        <v>82</v>
      </c>
      <c r="F80" s="58"/>
      <c r="G80" s="58"/>
      <c r="H80" s="68">
        <v>49107</v>
      </c>
      <c r="I80" s="69"/>
      <c r="J80" s="68">
        <v>48383</v>
      </c>
      <c r="K80" s="58" t="s">
        <v>1</v>
      </c>
      <c r="L80" s="58"/>
      <c r="M80" s="2"/>
      <c r="N80" s="2"/>
    </row>
    <row r="81" spans="1:14" s="17" customFormat="1" ht="15">
      <c r="A81" s="15"/>
      <c r="B81" s="15"/>
      <c r="C81" s="67" t="s">
        <v>83</v>
      </c>
      <c r="D81" s="17" t="s">
        <v>84</v>
      </c>
      <c r="F81" s="58"/>
      <c r="G81" s="58"/>
      <c r="H81" s="68">
        <v>67</v>
      </c>
      <c r="I81" s="69"/>
      <c r="J81" s="68">
        <v>86</v>
      </c>
      <c r="K81" s="58"/>
      <c r="L81" s="58"/>
      <c r="M81" s="2"/>
      <c r="N81" s="2"/>
    </row>
    <row r="82" spans="1:14" s="17" customFormat="1" ht="15">
      <c r="A82" s="15"/>
      <c r="B82" s="15"/>
      <c r="C82" s="67" t="s">
        <v>85</v>
      </c>
      <c r="D82" s="17" t="s">
        <v>86</v>
      </c>
      <c r="F82" s="58"/>
      <c r="G82" s="58"/>
      <c r="H82" s="68">
        <v>15261</v>
      </c>
      <c r="I82" s="69"/>
      <c r="J82" s="68">
        <v>16520</v>
      </c>
      <c r="K82" s="58"/>
      <c r="L82" s="58"/>
      <c r="M82" s="2"/>
      <c r="N82" s="2"/>
    </row>
    <row r="83" spans="1:14" s="17" customFormat="1" ht="15">
      <c r="A83" s="15"/>
      <c r="B83" s="15"/>
      <c r="C83" s="67" t="s">
        <v>87</v>
      </c>
      <c r="D83" s="17" t="s">
        <v>88</v>
      </c>
      <c r="F83" s="58"/>
      <c r="G83" s="58"/>
      <c r="H83" s="68">
        <v>0</v>
      </c>
      <c r="I83" s="69"/>
      <c r="J83" s="68">
        <v>0</v>
      </c>
      <c r="K83" s="58"/>
      <c r="L83" s="58"/>
      <c r="M83" s="2"/>
      <c r="N83" s="2"/>
    </row>
    <row r="84" spans="1:14" s="17" customFormat="1" ht="15">
      <c r="A84" s="15"/>
      <c r="B84" s="15"/>
      <c r="C84" s="67" t="s">
        <v>89</v>
      </c>
      <c r="D84" s="17" t="s">
        <v>90</v>
      </c>
      <c r="F84" s="58"/>
      <c r="G84" s="58"/>
      <c r="H84" s="68">
        <v>8172</v>
      </c>
      <c r="I84" s="69"/>
      <c r="J84" s="68">
        <v>8220</v>
      </c>
      <c r="K84" s="58"/>
      <c r="L84" s="58"/>
      <c r="M84" s="2"/>
      <c r="N84" s="2"/>
    </row>
    <row r="85" spans="1:14" s="17" customFormat="1" ht="15">
      <c r="A85" s="15"/>
      <c r="B85" s="15"/>
      <c r="C85" s="18"/>
      <c r="F85" s="58"/>
      <c r="G85" s="58"/>
      <c r="H85" s="70" t="s">
        <v>1</v>
      </c>
      <c r="I85" s="70"/>
      <c r="J85" s="68"/>
      <c r="K85" s="58"/>
      <c r="L85" s="58"/>
      <c r="M85" s="2"/>
      <c r="N85" s="2"/>
    </row>
    <row r="86" spans="1:14" s="17" customFormat="1" ht="15">
      <c r="A86" s="15"/>
      <c r="B86" s="15"/>
      <c r="C86" s="67" t="s">
        <v>91</v>
      </c>
      <c r="D86" s="16" t="s">
        <v>92</v>
      </c>
      <c r="F86" s="58"/>
      <c r="G86" s="58"/>
      <c r="H86" s="71"/>
      <c r="I86" s="71"/>
      <c r="J86" s="58"/>
      <c r="K86" s="58"/>
      <c r="L86" s="58"/>
      <c r="M86" s="2"/>
      <c r="N86" s="2"/>
    </row>
    <row r="87" spans="1:14" s="17" customFormat="1" ht="15">
      <c r="A87" s="15"/>
      <c r="B87" s="15"/>
      <c r="C87" s="18"/>
      <c r="D87" s="15"/>
      <c r="E87" s="72" t="s">
        <v>93</v>
      </c>
      <c r="F87" s="58"/>
      <c r="G87" s="58"/>
      <c r="H87" s="73">
        <v>40133</v>
      </c>
      <c r="I87" s="74"/>
      <c r="J87" s="73">
        <v>38101</v>
      </c>
      <c r="K87" s="58"/>
      <c r="L87" s="58"/>
      <c r="M87" s="2"/>
      <c r="N87" s="2"/>
    </row>
    <row r="88" spans="1:14" s="17" customFormat="1" ht="15">
      <c r="A88" s="15"/>
      <c r="B88" s="15"/>
      <c r="C88" s="18"/>
      <c r="D88" s="15"/>
      <c r="E88" s="72" t="s">
        <v>94</v>
      </c>
      <c r="F88" s="58"/>
      <c r="G88" s="58"/>
      <c r="H88" s="75">
        <v>31528</v>
      </c>
      <c r="I88" s="74"/>
      <c r="J88" s="75">
        <v>97166</v>
      </c>
      <c r="K88" s="58"/>
      <c r="L88" s="58"/>
      <c r="M88" s="2"/>
      <c r="N88" s="2"/>
    </row>
    <row r="89" spans="1:14" s="17" customFormat="1" ht="15">
      <c r="A89" s="15"/>
      <c r="B89" s="15"/>
      <c r="C89" s="18"/>
      <c r="D89" s="15"/>
      <c r="E89" s="72" t="s">
        <v>95</v>
      </c>
      <c r="F89" s="58"/>
      <c r="G89" s="58"/>
      <c r="H89" s="75">
        <f>54178-6087</f>
        <v>48091</v>
      </c>
      <c r="I89" s="74"/>
      <c r="J89" s="75">
        <v>4048</v>
      </c>
      <c r="K89" s="58"/>
      <c r="L89" s="58"/>
      <c r="M89" s="2"/>
      <c r="N89" s="2"/>
    </row>
    <row r="90" spans="1:14" s="17" customFormat="1" ht="15">
      <c r="A90" s="15"/>
      <c r="B90" s="15"/>
      <c r="C90" s="18"/>
      <c r="D90" s="15"/>
      <c r="E90" s="72" t="s">
        <v>96</v>
      </c>
      <c r="F90" s="58"/>
      <c r="G90" s="58"/>
      <c r="H90" s="75">
        <f>6+1693</f>
        <v>1699</v>
      </c>
      <c r="I90" s="74"/>
      <c r="J90" s="75">
        <v>677</v>
      </c>
      <c r="K90" s="58"/>
      <c r="L90" s="58"/>
      <c r="M90" s="2"/>
      <c r="N90" s="2"/>
    </row>
    <row r="91" spans="1:14" s="17" customFormat="1" ht="15">
      <c r="A91" s="15"/>
      <c r="B91" s="15"/>
      <c r="C91" s="18"/>
      <c r="D91" s="15"/>
      <c r="E91" s="72" t="s">
        <v>97</v>
      </c>
      <c r="F91" s="58"/>
      <c r="G91" s="58"/>
      <c r="H91" s="75">
        <v>6087</v>
      </c>
      <c r="I91" s="74"/>
      <c r="J91" s="75">
        <v>6727</v>
      </c>
      <c r="K91" s="58"/>
      <c r="L91" s="58"/>
      <c r="M91" s="2"/>
      <c r="N91" s="2"/>
    </row>
    <row r="92" spans="1:14" s="17" customFormat="1" ht="15">
      <c r="A92" s="15"/>
      <c r="B92" s="15"/>
      <c r="C92" s="18"/>
      <c r="D92" s="15"/>
      <c r="E92" s="72" t="s">
        <v>98</v>
      </c>
      <c r="F92" s="58"/>
      <c r="G92" s="58"/>
      <c r="H92" s="75">
        <v>1569</v>
      </c>
      <c r="I92" s="74"/>
      <c r="J92" s="75">
        <v>1642</v>
      </c>
      <c r="K92" s="58"/>
      <c r="L92" s="58"/>
      <c r="M92" s="2"/>
      <c r="N92" s="2"/>
    </row>
    <row r="93" spans="1:14" s="17" customFormat="1" ht="15">
      <c r="A93" s="15"/>
      <c r="B93" s="15"/>
      <c r="C93" s="18"/>
      <c r="D93" s="15"/>
      <c r="E93" s="72" t="s">
        <v>99</v>
      </c>
      <c r="F93" s="58"/>
      <c r="G93" s="58"/>
      <c r="H93" s="75">
        <f>21815+13499</f>
        <v>35314</v>
      </c>
      <c r="I93" s="74"/>
      <c r="J93" s="75">
        <v>42080</v>
      </c>
      <c r="K93" s="58"/>
      <c r="L93" s="58"/>
      <c r="M93" s="2"/>
      <c r="N93" s="2"/>
    </row>
    <row r="94" spans="1:14" s="17" customFormat="1" ht="15">
      <c r="A94" s="15"/>
      <c r="B94" s="15"/>
      <c r="C94" s="18"/>
      <c r="D94" s="15"/>
      <c r="E94" s="15"/>
      <c r="F94" s="58"/>
      <c r="G94" s="58"/>
      <c r="H94" s="76">
        <f>SUM(H87:H93)</f>
        <v>164421</v>
      </c>
      <c r="I94" s="74"/>
      <c r="J94" s="76">
        <f>SUM(J87:J93)</f>
        <v>190441</v>
      </c>
      <c r="K94" s="58"/>
      <c r="L94" s="58"/>
      <c r="M94" s="2"/>
      <c r="N94" s="2"/>
    </row>
    <row r="95" spans="1:14" s="17" customFormat="1" ht="15">
      <c r="A95" s="15"/>
      <c r="B95" s="15"/>
      <c r="C95" s="67" t="s">
        <v>100</v>
      </c>
      <c r="D95" s="16" t="s">
        <v>101</v>
      </c>
      <c r="F95" s="58"/>
      <c r="G95" s="58"/>
      <c r="H95" s="75"/>
      <c r="I95" s="74"/>
      <c r="J95" s="75"/>
      <c r="K95" s="58"/>
      <c r="L95" s="58"/>
      <c r="M95" s="2"/>
      <c r="N95" s="2"/>
    </row>
    <row r="96" spans="1:14" s="17" customFormat="1" ht="15">
      <c r="A96" s="15"/>
      <c r="B96" s="15"/>
      <c r="C96" s="18"/>
      <c r="D96" s="15"/>
      <c r="E96" s="72" t="s">
        <v>102</v>
      </c>
      <c r="F96" s="58"/>
      <c r="G96" s="58"/>
      <c r="H96" s="75">
        <v>16419</v>
      </c>
      <c r="I96" s="74"/>
      <c r="J96" s="75">
        <v>20724</v>
      </c>
      <c r="K96" s="58"/>
      <c r="L96" s="58"/>
      <c r="M96" s="2"/>
      <c r="N96" s="2"/>
    </row>
    <row r="97" spans="1:14" s="17" customFormat="1" ht="15">
      <c r="A97" s="15"/>
      <c r="B97" s="15"/>
      <c r="C97" s="18"/>
      <c r="D97" s="15"/>
      <c r="E97" s="72" t="s">
        <v>103</v>
      </c>
      <c r="F97" s="58"/>
      <c r="G97" s="58"/>
      <c r="H97" s="75">
        <v>29794</v>
      </c>
      <c r="I97" s="74"/>
      <c r="J97" s="75">
        <v>29594</v>
      </c>
      <c r="K97" s="58"/>
      <c r="L97" s="58"/>
      <c r="M97" s="2"/>
      <c r="N97" s="2"/>
    </row>
    <row r="98" spans="1:14" s="17" customFormat="1" ht="15">
      <c r="A98" s="15"/>
      <c r="B98" s="15"/>
      <c r="C98" s="18"/>
      <c r="D98" s="15"/>
      <c r="E98" s="72" t="s">
        <v>104</v>
      </c>
      <c r="F98" s="58"/>
      <c r="G98" s="58"/>
      <c r="H98" s="75">
        <v>210774</v>
      </c>
      <c r="I98" s="74"/>
      <c r="J98" s="75">
        <v>217533</v>
      </c>
      <c r="K98" s="58"/>
      <c r="L98" s="58"/>
      <c r="M98" s="2"/>
      <c r="N98" s="2"/>
    </row>
    <row r="99" spans="1:14" s="17" customFormat="1" ht="15">
      <c r="A99" s="15"/>
      <c r="B99" s="15"/>
      <c r="C99" s="18"/>
      <c r="D99" s="15"/>
      <c r="E99" s="72" t="s">
        <v>105</v>
      </c>
      <c r="F99" s="58"/>
      <c r="G99" s="58"/>
      <c r="H99" s="78">
        <f>236+1052</f>
        <v>1288</v>
      </c>
      <c r="I99" s="74"/>
      <c r="J99" s="78">
        <v>149</v>
      </c>
      <c r="K99" s="58"/>
      <c r="L99" s="58"/>
      <c r="M99" s="2"/>
      <c r="N99" s="2"/>
    </row>
    <row r="100" spans="1:14" s="17" customFormat="1" ht="15">
      <c r="A100" s="15"/>
      <c r="B100" s="15"/>
      <c r="C100" s="18"/>
      <c r="D100" s="15"/>
      <c r="E100" s="72" t="s">
        <v>106</v>
      </c>
      <c r="F100" s="58"/>
      <c r="G100" s="58"/>
      <c r="H100" s="75">
        <v>19190</v>
      </c>
      <c r="I100" s="74"/>
      <c r="J100" s="75">
        <v>18875</v>
      </c>
      <c r="K100" s="58"/>
      <c r="L100" s="58"/>
      <c r="M100" s="2"/>
      <c r="N100" s="2"/>
    </row>
    <row r="101" spans="1:14" s="17" customFormat="1" ht="15">
      <c r="A101" s="15"/>
      <c r="B101" s="15"/>
      <c r="C101" s="18"/>
      <c r="D101" s="15"/>
      <c r="E101" s="72"/>
      <c r="F101" s="58"/>
      <c r="G101" s="58"/>
      <c r="H101" s="76">
        <f>SUM(H96:H100)</f>
        <v>277465</v>
      </c>
      <c r="I101" s="74"/>
      <c r="J101" s="76">
        <f>SUM(J96:J100)</f>
        <v>286875</v>
      </c>
      <c r="K101" s="58"/>
      <c r="L101" s="58"/>
      <c r="M101" s="2"/>
      <c r="N101" s="2"/>
    </row>
    <row r="102" spans="1:14" s="17" customFormat="1" ht="15">
      <c r="A102" s="15"/>
      <c r="B102" s="15"/>
      <c r="C102" s="67" t="s">
        <v>107</v>
      </c>
      <c r="D102" s="17" t="s">
        <v>108</v>
      </c>
      <c r="F102" s="58"/>
      <c r="G102" s="58"/>
      <c r="H102" s="74">
        <f>H94-H101</f>
        <v>-113044</v>
      </c>
      <c r="I102" s="74"/>
      <c r="J102" s="74">
        <f>J94-J101</f>
        <v>-96434</v>
      </c>
      <c r="K102" s="58"/>
      <c r="L102" s="58"/>
      <c r="M102" s="2"/>
      <c r="N102" s="2"/>
    </row>
    <row r="103" spans="1:14" s="17" customFormat="1" ht="15.75" thickBot="1">
      <c r="A103" s="15"/>
      <c r="B103" s="15"/>
      <c r="C103" s="67"/>
      <c r="F103" s="58"/>
      <c r="G103" s="58"/>
      <c r="H103" s="79">
        <f>(H78+H79+H80+H81+H82+H83+H84)+H102</f>
        <v>232845</v>
      </c>
      <c r="I103" s="74"/>
      <c r="J103" s="79">
        <f>(J78+J79+J80+J81+J82+J83+J84)+J102</f>
        <v>260469</v>
      </c>
      <c r="K103" s="58"/>
      <c r="L103" s="58"/>
      <c r="M103" s="2"/>
      <c r="N103" s="2"/>
    </row>
    <row r="104" spans="1:14" s="17" customFormat="1" ht="15.75" thickTop="1">
      <c r="A104" s="15"/>
      <c r="B104" s="15"/>
      <c r="C104" s="18"/>
      <c r="F104" s="58"/>
      <c r="G104" s="58"/>
      <c r="H104" s="74"/>
      <c r="I104" s="74"/>
      <c r="J104" s="80"/>
      <c r="K104" s="58"/>
      <c r="L104" s="58"/>
      <c r="M104" s="2"/>
      <c r="N104" s="2"/>
    </row>
    <row r="105" spans="1:14" s="17" customFormat="1" ht="15">
      <c r="A105" s="15"/>
      <c r="B105" s="15"/>
      <c r="C105" s="67" t="s">
        <v>109</v>
      </c>
      <c r="D105" s="16" t="s">
        <v>110</v>
      </c>
      <c r="F105" s="58"/>
      <c r="G105" s="58"/>
      <c r="H105" s="74"/>
      <c r="I105" s="74"/>
      <c r="J105" s="80"/>
      <c r="K105" s="58"/>
      <c r="L105" s="58"/>
      <c r="M105" s="2"/>
      <c r="N105" s="2"/>
    </row>
    <row r="106" spans="1:14" s="17" customFormat="1" ht="15">
      <c r="A106" s="15"/>
      <c r="B106" s="15"/>
      <c r="C106" s="18" t="s">
        <v>1</v>
      </c>
      <c r="D106" s="17" t="s">
        <v>111</v>
      </c>
      <c r="F106" s="58"/>
      <c r="G106" s="58"/>
      <c r="H106" s="74">
        <v>263160</v>
      </c>
      <c r="I106" s="74"/>
      <c r="J106" s="74">
        <v>263160</v>
      </c>
      <c r="K106" s="58"/>
      <c r="L106" s="58"/>
      <c r="M106" s="2"/>
      <c r="N106" s="2"/>
    </row>
    <row r="107" spans="1:14" s="17" customFormat="1" ht="15">
      <c r="A107" s="15"/>
      <c r="B107" s="15"/>
      <c r="C107" s="18" t="s">
        <v>1</v>
      </c>
      <c r="D107" s="17" t="s">
        <v>112</v>
      </c>
      <c r="F107" s="58"/>
      <c r="G107" s="58"/>
      <c r="H107" s="74" t="s">
        <v>1</v>
      </c>
      <c r="I107" s="74"/>
      <c r="J107" s="74" t="s">
        <v>1</v>
      </c>
      <c r="K107" s="58"/>
      <c r="L107" s="58"/>
      <c r="M107" s="2"/>
      <c r="N107" s="2"/>
    </row>
    <row r="108" spans="1:14" s="17" customFormat="1" ht="15">
      <c r="A108" s="15"/>
      <c r="B108" s="15"/>
      <c r="C108" s="18"/>
      <c r="D108" s="15"/>
      <c r="E108" s="72" t="s">
        <v>113</v>
      </c>
      <c r="H108" s="80">
        <v>12161</v>
      </c>
      <c r="I108" s="80"/>
      <c r="J108" s="80">
        <v>12161</v>
      </c>
      <c r="K108" s="58"/>
      <c r="L108" s="58"/>
      <c r="M108" s="2"/>
      <c r="N108" s="2"/>
    </row>
    <row r="109" spans="1:14" s="17" customFormat="1" ht="15">
      <c r="A109" s="15"/>
      <c r="B109" s="15"/>
      <c r="C109" s="18"/>
      <c r="D109" s="15"/>
      <c r="E109" s="72" t="s">
        <v>114</v>
      </c>
      <c r="F109" s="58"/>
      <c r="G109" s="58"/>
      <c r="H109" s="74">
        <v>69641</v>
      </c>
      <c r="I109" s="74"/>
      <c r="J109" s="74">
        <v>65215</v>
      </c>
      <c r="K109" s="58"/>
      <c r="L109" s="58"/>
      <c r="M109" s="2"/>
      <c r="N109" s="2"/>
    </row>
    <row r="110" spans="1:14" s="17" customFormat="1" ht="15">
      <c r="A110" s="15"/>
      <c r="B110" s="15"/>
      <c r="C110" s="18"/>
      <c r="D110" s="15"/>
      <c r="E110" s="72" t="s">
        <v>115</v>
      </c>
      <c r="F110" s="58"/>
      <c r="G110" s="58"/>
      <c r="H110" s="74">
        <v>437</v>
      </c>
      <c r="I110" s="74"/>
      <c r="J110" s="74">
        <v>437</v>
      </c>
      <c r="K110" s="58"/>
      <c r="L110" s="58"/>
      <c r="M110" s="2"/>
      <c r="N110" s="2"/>
    </row>
    <row r="111" spans="1:14" s="17" customFormat="1" ht="15">
      <c r="A111" s="15"/>
      <c r="B111" s="15"/>
      <c r="C111" s="18"/>
      <c r="D111" s="15"/>
      <c r="E111" s="72" t="s">
        <v>116</v>
      </c>
      <c r="F111" s="58"/>
      <c r="G111" s="58"/>
      <c r="H111" s="74">
        <v>25059</v>
      </c>
      <c r="I111" s="74"/>
      <c r="J111" s="74">
        <v>0</v>
      </c>
      <c r="K111" s="58"/>
      <c r="L111" s="58"/>
      <c r="M111" s="2"/>
      <c r="N111" s="2"/>
    </row>
    <row r="112" spans="1:14" s="17" customFormat="1" ht="15">
      <c r="A112" s="15"/>
      <c r="B112" s="15"/>
      <c r="C112" s="18"/>
      <c r="D112" s="15"/>
      <c r="E112" s="72" t="s">
        <v>117</v>
      </c>
      <c r="F112" s="58"/>
      <c r="G112" s="58"/>
      <c r="H112" s="74">
        <v>8684</v>
      </c>
      <c r="I112" s="74"/>
      <c r="J112" s="74">
        <v>8684</v>
      </c>
      <c r="K112" s="58"/>
      <c r="L112" s="58"/>
      <c r="M112" s="2"/>
      <c r="N112" s="2"/>
    </row>
    <row r="113" spans="1:15" s="17" customFormat="1" ht="15">
      <c r="A113" s="15"/>
      <c r="B113" s="15"/>
      <c r="C113" s="18"/>
      <c r="D113" s="15"/>
      <c r="E113" s="72" t="s">
        <v>118</v>
      </c>
      <c r="F113" s="58"/>
      <c r="G113" s="58"/>
      <c r="H113" s="74">
        <v>-366540</v>
      </c>
      <c r="I113" s="74"/>
      <c r="J113" s="74">
        <v>-308441</v>
      </c>
      <c r="K113" s="58"/>
      <c r="L113" s="58"/>
      <c r="M113" s="2"/>
      <c r="N113" s="2"/>
      <c r="O113" s="81">
        <f>+J56</f>
        <v>-32861</v>
      </c>
    </row>
    <row r="114" spans="1:15" s="17" customFormat="1" ht="15">
      <c r="A114" s="15"/>
      <c r="B114" s="15"/>
      <c r="C114" s="18"/>
      <c r="D114" s="15"/>
      <c r="E114" s="72" t="s">
        <v>119</v>
      </c>
      <c r="F114" s="58"/>
      <c r="G114" s="58"/>
      <c r="H114" s="82">
        <v>15941</v>
      </c>
      <c r="I114" s="74"/>
      <c r="J114" s="82">
        <v>9935</v>
      </c>
      <c r="K114" s="58"/>
      <c r="L114" s="58"/>
      <c r="M114" s="2"/>
      <c r="N114" s="2"/>
      <c r="O114" s="77">
        <f>+M113+O113</f>
        <v>-32861</v>
      </c>
    </row>
    <row r="115" spans="1:15" s="17" customFormat="1" ht="15">
      <c r="A115" s="15"/>
      <c r="B115" s="15"/>
      <c r="C115" s="18"/>
      <c r="D115" s="15"/>
      <c r="E115" s="15"/>
      <c r="F115" s="58"/>
      <c r="G115" s="58"/>
      <c r="H115" s="74">
        <f>SUM(H106:H114)</f>
        <v>28543</v>
      </c>
      <c r="I115" s="74"/>
      <c r="J115" s="74">
        <f>SUM(J106:J114)</f>
        <v>51151</v>
      </c>
      <c r="K115" s="58"/>
      <c r="L115" s="58"/>
      <c r="M115" s="2"/>
      <c r="N115" s="2"/>
      <c r="O115" s="77">
        <f>+H111-O114</f>
        <v>57920</v>
      </c>
    </row>
    <row r="116" spans="1:14" s="17" customFormat="1" ht="15">
      <c r="A116" s="15"/>
      <c r="B116" s="15"/>
      <c r="C116" s="18"/>
      <c r="D116" s="15"/>
      <c r="E116" s="15"/>
      <c r="F116" s="58"/>
      <c r="G116" s="58"/>
      <c r="H116" s="74"/>
      <c r="I116" s="74"/>
      <c r="J116" s="74"/>
      <c r="K116" s="58"/>
      <c r="L116" s="58"/>
      <c r="M116" s="2"/>
      <c r="N116" s="2"/>
    </row>
    <row r="117" spans="1:14" s="17" customFormat="1" ht="15">
      <c r="A117" s="15"/>
      <c r="B117" s="15"/>
      <c r="C117" s="67" t="s">
        <v>120</v>
      </c>
      <c r="D117" s="17" t="s">
        <v>121</v>
      </c>
      <c r="F117" s="58"/>
      <c r="G117" s="58"/>
      <c r="H117" s="74">
        <v>156030</v>
      </c>
      <c r="I117" s="74"/>
      <c r="J117" s="74">
        <v>153091</v>
      </c>
      <c r="K117" s="58"/>
      <c r="L117" s="58"/>
      <c r="M117" s="2"/>
      <c r="N117" s="2"/>
    </row>
    <row r="118" spans="1:14" s="17" customFormat="1" ht="15">
      <c r="A118" s="15"/>
      <c r="B118" s="15"/>
      <c r="C118" s="67" t="s">
        <v>122</v>
      </c>
      <c r="D118" s="17" t="s">
        <v>123</v>
      </c>
      <c r="F118" s="58"/>
      <c r="G118" s="58"/>
      <c r="H118" s="74">
        <v>14556</v>
      </c>
      <c r="I118" s="74"/>
      <c r="J118" s="74">
        <v>15718</v>
      </c>
      <c r="K118" s="58"/>
      <c r="L118" s="58"/>
      <c r="M118" s="2"/>
      <c r="N118" s="2"/>
    </row>
    <row r="119" spans="1:14" s="17" customFormat="1" ht="15">
      <c r="A119" s="15"/>
      <c r="B119" s="15"/>
      <c r="C119" s="67" t="s">
        <v>124</v>
      </c>
      <c r="D119" s="17" t="s">
        <v>125</v>
      </c>
      <c r="F119" s="58"/>
      <c r="G119" s="58"/>
      <c r="H119" s="74">
        <v>25073</v>
      </c>
      <c r="I119" s="74"/>
      <c r="J119" s="74">
        <v>29500</v>
      </c>
      <c r="K119" s="58"/>
      <c r="L119" s="58"/>
      <c r="M119" s="2"/>
      <c r="N119" s="2"/>
    </row>
    <row r="120" spans="1:14" s="17" customFormat="1" ht="15">
      <c r="A120" s="15"/>
      <c r="B120" s="15"/>
      <c r="C120" s="67" t="s">
        <v>126</v>
      </c>
      <c r="D120" s="17" t="s">
        <v>127</v>
      </c>
      <c r="F120" s="58"/>
      <c r="G120" s="58"/>
      <c r="H120" s="74">
        <v>1805</v>
      </c>
      <c r="I120" s="74"/>
      <c r="J120" s="74">
        <v>4646</v>
      </c>
      <c r="K120" s="58"/>
      <c r="L120" s="58"/>
      <c r="M120" s="2"/>
      <c r="N120" s="2"/>
    </row>
    <row r="121" spans="1:14" s="17" customFormat="1" ht="15">
      <c r="A121" s="15"/>
      <c r="B121" s="15"/>
      <c r="C121" s="67" t="s">
        <v>128</v>
      </c>
      <c r="D121" s="17" t="s">
        <v>129</v>
      </c>
      <c r="F121" s="58"/>
      <c r="G121" s="58"/>
      <c r="H121" s="74">
        <v>6838</v>
      </c>
      <c r="I121" s="74"/>
      <c r="J121" s="74">
        <v>6363</v>
      </c>
      <c r="K121" s="58"/>
      <c r="L121" s="58"/>
      <c r="M121" s="2"/>
      <c r="N121" s="2"/>
    </row>
    <row r="122" spans="1:14" s="17" customFormat="1" ht="15" thickBot="1">
      <c r="A122" s="15"/>
      <c r="B122" s="15"/>
      <c r="C122" s="83"/>
      <c r="F122" s="58"/>
      <c r="G122" s="58"/>
      <c r="H122" s="79">
        <f>SUM(H115:H121)</f>
        <v>232845</v>
      </c>
      <c r="I122" s="74"/>
      <c r="J122" s="79">
        <f>SUM(J115:J121)</f>
        <v>260469</v>
      </c>
      <c r="K122" s="58"/>
      <c r="L122" s="58"/>
      <c r="M122" s="2"/>
      <c r="N122" s="2"/>
    </row>
    <row r="123" spans="1:14" s="17" customFormat="1" ht="15" thickTop="1">
      <c r="A123" s="15"/>
      <c r="B123" s="15"/>
      <c r="C123" s="83"/>
      <c r="F123" s="58"/>
      <c r="G123" s="58"/>
      <c r="H123" s="84"/>
      <c r="I123" s="84"/>
      <c r="J123" s="84"/>
      <c r="K123" s="58"/>
      <c r="L123" s="58"/>
      <c r="M123" s="2"/>
      <c r="N123" s="2"/>
    </row>
    <row r="124" spans="1:14" s="17" customFormat="1" ht="15">
      <c r="A124" s="15"/>
      <c r="B124" s="15"/>
      <c r="C124" s="83"/>
      <c r="H124" s="85"/>
      <c r="I124" s="85"/>
      <c r="J124" s="85"/>
      <c r="M124" s="2"/>
      <c r="N124" s="2"/>
    </row>
    <row r="125" spans="1:14" s="17" customFormat="1" ht="15.75" thickBot="1">
      <c r="A125" s="15"/>
      <c r="B125" s="15"/>
      <c r="C125" s="67" t="s">
        <v>130</v>
      </c>
      <c r="D125" s="16" t="s">
        <v>131</v>
      </c>
      <c r="F125" s="86"/>
      <c r="H125" s="87" t="str">
        <f>(ROUND('[1]nta'!D19,2)&amp;" sen")</f>
        <v>10.58 sen</v>
      </c>
      <c r="I125" s="88"/>
      <c r="J125" s="87" t="str">
        <f>(ROUND('[1]nta'!D42,2)&amp;" sen")</f>
        <v>19.13 sen</v>
      </c>
      <c r="K125" s="16"/>
      <c r="M125" s="2"/>
      <c r="N125" s="2"/>
    </row>
    <row r="126" spans="1:14" s="17" customFormat="1" ht="15.75" thickTop="1">
      <c r="A126" s="15"/>
      <c r="B126" s="15"/>
      <c r="C126" s="67"/>
      <c r="D126" s="16"/>
      <c r="H126" s="89"/>
      <c r="I126" s="88"/>
      <c r="J126" s="89"/>
      <c r="K126" s="16"/>
      <c r="M126" s="2"/>
      <c r="N126" s="2"/>
    </row>
    <row r="127" spans="3:14" ht="15">
      <c r="C127" s="90"/>
      <c r="D127" s="13"/>
      <c r="H127" s="91"/>
      <c r="I127" s="92"/>
      <c r="J127" s="91"/>
      <c r="K127" s="13"/>
      <c r="L127" s="2"/>
      <c r="M127" s="2"/>
      <c r="N127" s="2"/>
    </row>
    <row r="128" spans="1:14" ht="15">
      <c r="A128" s="2"/>
      <c r="C128" s="11" t="s">
        <v>132</v>
      </c>
      <c r="E128" s="1"/>
      <c r="F128" s="1"/>
      <c r="G128" s="13"/>
      <c r="H128" s="93"/>
      <c r="I128" s="94"/>
      <c r="J128" s="93"/>
      <c r="K128" s="93"/>
      <c r="L128" s="93"/>
      <c r="M128" s="2"/>
      <c r="N128" s="2"/>
    </row>
    <row r="129" spans="1:14" ht="15">
      <c r="A129" s="2"/>
      <c r="E129" s="1"/>
      <c r="F129" s="1"/>
      <c r="G129" s="13"/>
      <c r="H129" s="93"/>
      <c r="I129" s="94"/>
      <c r="J129" s="93"/>
      <c r="K129" s="93"/>
      <c r="L129" s="93"/>
      <c r="M129" s="2"/>
      <c r="N129" s="2"/>
    </row>
    <row r="130" spans="1:14" ht="15">
      <c r="A130" s="2"/>
      <c r="B130" s="90" t="s">
        <v>77</v>
      </c>
      <c r="C130" s="11" t="s">
        <v>133</v>
      </c>
      <c r="D130" s="3"/>
      <c r="E130" s="3"/>
      <c r="F130" s="13"/>
      <c r="G130" s="95"/>
      <c r="H130" s="96"/>
      <c r="I130" s="95"/>
      <c r="J130" s="95"/>
      <c r="K130" s="95"/>
      <c r="L130" s="13"/>
      <c r="M130" s="2"/>
      <c r="N130" s="2"/>
    </row>
    <row r="131" spans="1:14" ht="15">
      <c r="A131" s="2"/>
      <c r="B131" s="90"/>
      <c r="C131" s="11"/>
      <c r="D131" s="3"/>
      <c r="E131" s="3"/>
      <c r="F131" s="13"/>
      <c r="G131" s="95"/>
      <c r="H131" s="96"/>
      <c r="I131" s="95"/>
      <c r="J131" s="95"/>
      <c r="K131" s="95"/>
      <c r="L131" s="13"/>
      <c r="M131" s="2"/>
      <c r="N131" s="2"/>
    </row>
    <row r="132" spans="1:14" ht="15">
      <c r="A132" s="2"/>
      <c r="B132" s="90"/>
      <c r="C132" s="11"/>
      <c r="D132" s="3"/>
      <c r="E132" s="3"/>
      <c r="F132" s="13"/>
      <c r="G132" s="95"/>
      <c r="H132" s="96"/>
      <c r="I132" s="95"/>
      <c r="J132" s="95"/>
      <c r="K132" s="95"/>
      <c r="L132" s="13"/>
      <c r="M132" s="2"/>
      <c r="N132" s="2"/>
    </row>
    <row r="133" spans="1:14" ht="16.5" customHeight="1">
      <c r="A133" s="2"/>
      <c r="B133" s="90"/>
      <c r="C133" s="11"/>
      <c r="D133" s="3"/>
      <c r="E133" s="3"/>
      <c r="F133" s="13"/>
      <c r="G133" s="95"/>
      <c r="H133" s="96"/>
      <c r="I133" s="95"/>
      <c r="J133" s="95"/>
      <c r="K133" s="95"/>
      <c r="L133" s="13"/>
      <c r="M133" s="2"/>
      <c r="N133" s="2"/>
    </row>
    <row r="134" spans="1:14" ht="15">
      <c r="A134" s="2"/>
      <c r="B134" s="67" t="s">
        <v>79</v>
      </c>
      <c r="C134" s="20" t="s">
        <v>134</v>
      </c>
      <c r="D134" s="18"/>
      <c r="E134" s="18"/>
      <c r="F134" s="16"/>
      <c r="G134" s="97"/>
      <c r="H134" s="98"/>
      <c r="I134" s="97"/>
      <c r="J134" s="99"/>
      <c r="K134" s="99"/>
      <c r="L134" s="17"/>
      <c r="M134" s="2"/>
      <c r="N134" s="2"/>
    </row>
    <row r="135" spans="1:14" ht="15">
      <c r="A135" s="2"/>
      <c r="B135" s="67"/>
      <c r="C135" s="20"/>
      <c r="D135" s="18"/>
      <c r="E135" s="17"/>
      <c r="F135" s="18" t="s">
        <v>9</v>
      </c>
      <c r="G135" s="18"/>
      <c r="H135" s="18" t="s">
        <v>9</v>
      </c>
      <c r="I135" s="97"/>
      <c r="J135" s="99"/>
      <c r="K135" s="99"/>
      <c r="L135" s="17"/>
      <c r="M135" s="2"/>
      <c r="N135" s="2"/>
    </row>
    <row r="136" spans="1:14" ht="15">
      <c r="A136" s="2"/>
      <c r="B136" s="67"/>
      <c r="C136" s="20"/>
      <c r="D136" s="100"/>
      <c r="E136" s="17"/>
      <c r="F136" s="18" t="s">
        <v>11</v>
      </c>
      <c r="G136" s="18"/>
      <c r="H136" s="18" t="s">
        <v>13</v>
      </c>
      <c r="I136" s="97"/>
      <c r="J136" s="101"/>
      <c r="K136" s="99"/>
      <c r="L136" s="17"/>
      <c r="M136" s="2"/>
      <c r="N136" s="2"/>
    </row>
    <row r="137" spans="1:14" ht="15">
      <c r="A137" s="2"/>
      <c r="B137" s="67"/>
      <c r="C137" s="20"/>
      <c r="D137" s="18"/>
      <c r="E137" s="17"/>
      <c r="F137" s="18" t="s">
        <v>14</v>
      </c>
      <c r="G137" s="18"/>
      <c r="H137" s="18" t="s">
        <v>15</v>
      </c>
      <c r="I137" s="97"/>
      <c r="J137" s="99"/>
      <c r="K137" s="99"/>
      <c r="L137" s="17"/>
      <c r="M137" s="2"/>
      <c r="N137" s="2"/>
    </row>
    <row r="138" spans="1:14" ht="15">
      <c r="A138" s="2"/>
      <c r="B138" s="67"/>
      <c r="C138" s="20"/>
      <c r="D138" s="18"/>
      <c r="E138" s="17"/>
      <c r="F138" s="102" t="s">
        <v>135</v>
      </c>
      <c r="G138" s="22"/>
      <c r="H138" s="102" t="str">
        <f>+F138</f>
        <v>31-03-02</v>
      </c>
      <c r="I138" s="97"/>
      <c r="J138" s="99"/>
      <c r="K138" s="99"/>
      <c r="L138" s="17"/>
      <c r="M138" s="2"/>
      <c r="N138" s="2"/>
    </row>
    <row r="139" spans="1:14" ht="15">
      <c r="A139" s="2"/>
      <c r="B139" s="67"/>
      <c r="C139" s="20"/>
      <c r="D139" s="18"/>
      <c r="E139" s="17"/>
      <c r="F139" s="18" t="s">
        <v>19</v>
      </c>
      <c r="G139" s="24"/>
      <c r="H139" s="18" t="s">
        <v>19</v>
      </c>
      <c r="I139" s="97"/>
      <c r="J139" s="99"/>
      <c r="K139" s="99"/>
      <c r="L139" s="17"/>
      <c r="M139" s="2"/>
      <c r="N139" s="2"/>
    </row>
    <row r="140" spans="1:14" ht="15">
      <c r="A140" s="2"/>
      <c r="B140" s="67"/>
      <c r="C140" s="20"/>
      <c r="D140" s="18"/>
      <c r="E140" s="18"/>
      <c r="F140" s="16"/>
      <c r="G140" s="18"/>
      <c r="H140" s="24"/>
      <c r="I140" s="97"/>
      <c r="J140" s="99"/>
      <c r="K140" s="99"/>
      <c r="L140" s="17"/>
      <c r="M140" s="2"/>
      <c r="N140" s="2"/>
    </row>
    <row r="141" spans="1:14" ht="15">
      <c r="A141" s="2"/>
      <c r="B141" s="67"/>
      <c r="C141" s="20"/>
      <c r="D141" s="18"/>
      <c r="E141" s="14" t="s">
        <v>136</v>
      </c>
      <c r="F141" s="103">
        <f>H141-5869</f>
        <v>0</v>
      </c>
      <c r="G141" s="104"/>
      <c r="H141" s="105">
        <v>5869</v>
      </c>
      <c r="I141" s="97"/>
      <c r="J141" s="99"/>
      <c r="K141" s="99"/>
      <c r="L141" s="17"/>
      <c r="M141" s="2"/>
      <c r="N141" s="2"/>
    </row>
    <row r="142" spans="1:14" ht="15">
      <c r="A142" s="2"/>
      <c r="B142" s="67"/>
      <c r="C142" s="20"/>
      <c r="D142" s="18"/>
      <c r="E142" s="14" t="s">
        <v>137</v>
      </c>
      <c r="F142" s="103">
        <f>+H142</f>
        <v>45000</v>
      </c>
      <c r="G142" s="104"/>
      <c r="H142" s="105">
        <v>45000</v>
      </c>
      <c r="I142" s="97"/>
      <c r="J142" s="99"/>
      <c r="K142" s="99"/>
      <c r="L142" s="17"/>
      <c r="M142" s="2"/>
      <c r="N142" s="2"/>
    </row>
    <row r="143" spans="1:14" ht="15">
      <c r="A143" s="2"/>
      <c r="B143" s="67"/>
      <c r="C143" s="20"/>
      <c r="D143" s="18"/>
      <c r="E143" s="14" t="s">
        <v>138</v>
      </c>
      <c r="F143" s="103">
        <f>H143--23108</f>
        <v>-37475</v>
      </c>
      <c r="G143" s="104"/>
      <c r="H143" s="105">
        <v>-60583</v>
      </c>
      <c r="I143" s="97"/>
      <c r="J143" s="99"/>
      <c r="K143" s="99"/>
      <c r="L143" s="17"/>
      <c r="M143" s="2"/>
      <c r="N143" s="2"/>
    </row>
    <row r="144" spans="1:14" ht="15.75" thickBot="1">
      <c r="A144" s="2"/>
      <c r="B144" s="67"/>
      <c r="C144" s="20"/>
      <c r="D144" s="18"/>
      <c r="E144" s="14"/>
      <c r="F144" s="106">
        <f>SUM(F141:F143)</f>
        <v>7525</v>
      </c>
      <c r="G144" s="104"/>
      <c r="H144" s="107">
        <f>SUM(H141:H143)</f>
        <v>-9714</v>
      </c>
      <c r="I144" s="97"/>
      <c r="J144" s="99"/>
      <c r="K144" s="99"/>
      <c r="L144" s="17"/>
      <c r="M144" s="2"/>
      <c r="N144" s="2"/>
    </row>
    <row r="145" spans="1:14" ht="15.75" thickTop="1">
      <c r="A145" s="2"/>
      <c r="B145" s="90"/>
      <c r="C145" s="11"/>
      <c r="D145" s="12"/>
      <c r="E145" s="12"/>
      <c r="F145" s="108"/>
      <c r="G145" s="109"/>
      <c r="H145" s="110"/>
      <c r="I145" s="111"/>
      <c r="J145" s="112"/>
      <c r="K145" s="112"/>
      <c r="L145" s="2"/>
      <c r="M145" s="2"/>
      <c r="N145" s="2"/>
    </row>
    <row r="146" spans="1:14" ht="15">
      <c r="A146" s="2"/>
      <c r="B146" s="90"/>
      <c r="C146" s="1" t="s">
        <v>20</v>
      </c>
      <c r="D146" s="12"/>
      <c r="E146" s="12"/>
      <c r="F146" s="108"/>
      <c r="G146" s="109"/>
      <c r="H146" s="110"/>
      <c r="I146" s="111"/>
      <c r="J146" s="112"/>
      <c r="K146" s="112"/>
      <c r="L146" s="2"/>
      <c r="M146" s="2"/>
      <c r="N146" s="2"/>
    </row>
    <row r="147" spans="1:13" ht="15">
      <c r="A147" s="2"/>
      <c r="B147" s="90"/>
      <c r="C147" s="11"/>
      <c r="D147" s="12"/>
      <c r="E147" s="12"/>
      <c r="F147" s="108"/>
      <c r="G147" s="109"/>
      <c r="H147" s="110"/>
      <c r="I147" s="111"/>
      <c r="J147" s="112"/>
      <c r="K147" s="112"/>
      <c r="L147" s="2"/>
      <c r="M147" s="2"/>
    </row>
    <row r="148" spans="1:13" ht="15">
      <c r="A148" s="2"/>
      <c r="B148" s="90"/>
      <c r="C148" s="11"/>
      <c r="D148" s="12"/>
      <c r="E148" s="12"/>
      <c r="F148" s="108"/>
      <c r="G148" s="109"/>
      <c r="H148" s="110"/>
      <c r="I148" s="111"/>
      <c r="J148" s="112"/>
      <c r="K148" s="112"/>
      <c r="L148" s="2"/>
      <c r="M148" s="2"/>
    </row>
    <row r="149" spans="1:13" ht="15">
      <c r="A149" s="2"/>
      <c r="B149" s="90"/>
      <c r="C149" s="11"/>
      <c r="D149" s="12"/>
      <c r="E149" s="12"/>
      <c r="F149" s="108"/>
      <c r="G149" s="109"/>
      <c r="H149" s="110"/>
      <c r="I149" s="111"/>
      <c r="J149" s="112"/>
      <c r="K149" s="112"/>
      <c r="L149" s="2"/>
      <c r="M149" s="2"/>
    </row>
    <row r="150" spans="1:13" ht="15">
      <c r="A150" s="2"/>
      <c r="B150" s="90"/>
      <c r="C150" s="1" t="s">
        <v>22</v>
      </c>
      <c r="D150" s="12"/>
      <c r="E150" s="12"/>
      <c r="F150" s="108"/>
      <c r="G150" s="109"/>
      <c r="H150" s="110"/>
      <c r="I150" s="111"/>
      <c r="J150" s="112"/>
      <c r="K150" s="112"/>
      <c r="L150" s="2"/>
      <c r="M150" s="2"/>
    </row>
    <row r="151" spans="1:13" ht="15">
      <c r="A151" s="2"/>
      <c r="B151" s="90"/>
      <c r="C151" s="11"/>
      <c r="D151" s="12"/>
      <c r="E151" s="12"/>
      <c r="F151" s="108"/>
      <c r="G151" s="109"/>
      <c r="H151" s="110"/>
      <c r="I151" s="111"/>
      <c r="J151" s="112"/>
      <c r="K151" s="112"/>
      <c r="L151" s="2"/>
      <c r="M151" s="2"/>
    </row>
    <row r="152" spans="1:13" ht="15">
      <c r="A152" s="2"/>
      <c r="B152" s="90"/>
      <c r="C152" s="11"/>
      <c r="D152" s="12"/>
      <c r="E152" s="12"/>
      <c r="F152" s="108"/>
      <c r="G152" s="109"/>
      <c r="H152" s="110"/>
      <c r="I152" s="111"/>
      <c r="J152" s="112"/>
      <c r="K152" s="112"/>
      <c r="L152" s="2"/>
      <c r="M152" s="2"/>
    </row>
    <row r="153" spans="1:13" ht="15">
      <c r="A153" s="2"/>
      <c r="B153" s="90" t="s">
        <v>81</v>
      </c>
      <c r="C153" s="11" t="s">
        <v>139</v>
      </c>
      <c r="D153" s="3"/>
      <c r="E153" s="3"/>
      <c r="F153" s="13"/>
      <c r="G153" s="111"/>
      <c r="H153" s="113"/>
      <c r="I153" s="111"/>
      <c r="J153" s="111"/>
      <c r="K153" s="111"/>
      <c r="L153" s="92"/>
      <c r="M153" s="92"/>
    </row>
    <row r="154" spans="1:11" ht="15">
      <c r="A154" s="2"/>
      <c r="C154" s="114"/>
      <c r="E154" s="1"/>
      <c r="G154" s="112"/>
      <c r="H154" s="115"/>
      <c r="I154" s="112"/>
      <c r="J154" s="112"/>
      <c r="K154" s="112"/>
    </row>
    <row r="155" spans="1:11" ht="14.25">
      <c r="A155" s="2"/>
      <c r="C155" s="12"/>
      <c r="E155" s="1"/>
      <c r="G155" s="112"/>
      <c r="H155" s="115"/>
      <c r="I155" s="112"/>
      <c r="J155" s="112"/>
      <c r="K155" s="112"/>
    </row>
    <row r="156" spans="1:13" ht="15">
      <c r="A156" s="2"/>
      <c r="B156" s="90" t="s">
        <v>83</v>
      </c>
      <c r="C156" s="11" t="s">
        <v>140</v>
      </c>
      <c r="D156" s="3"/>
      <c r="E156" s="3"/>
      <c r="F156" s="13"/>
      <c r="G156" s="111"/>
      <c r="H156" s="113"/>
      <c r="I156" s="111"/>
      <c r="J156" s="111"/>
      <c r="K156" s="111"/>
      <c r="L156" s="92"/>
      <c r="M156" s="92"/>
    </row>
    <row r="157" spans="1:13" ht="15">
      <c r="A157" s="2"/>
      <c r="B157" s="90"/>
      <c r="C157" s="11"/>
      <c r="D157" s="3"/>
      <c r="E157" s="3"/>
      <c r="F157" s="13"/>
      <c r="G157" s="111"/>
      <c r="H157" s="113"/>
      <c r="I157" s="111"/>
      <c r="J157" s="111"/>
      <c r="K157" s="111"/>
      <c r="L157" s="92"/>
      <c r="M157" s="92"/>
    </row>
    <row r="158" spans="1:13" ht="15">
      <c r="A158" s="2"/>
      <c r="B158" s="90"/>
      <c r="C158" s="11"/>
      <c r="D158" s="3"/>
      <c r="E158" s="3"/>
      <c r="F158" s="13"/>
      <c r="G158" s="111"/>
      <c r="H158" s="113"/>
      <c r="I158" s="111"/>
      <c r="J158" s="111"/>
      <c r="K158" s="111"/>
      <c r="L158" s="92"/>
      <c r="M158" s="92"/>
    </row>
    <row r="159" spans="2:14" ht="15">
      <c r="B159" s="90" t="s">
        <v>85</v>
      </c>
      <c r="C159" s="11" t="s">
        <v>141</v>
      </c>
      <c r="D159" s="3"/>
      <c r="E159" s="3"/>
      <c r="F159" s="13"/>
      <c r="G159" s="111"/>
      <c r="H159" s="113"/>
      <c r="I159" s="111"/>
      <c r="J159" s="111"/>
      <c r="K159" s="111"/>
      <c r="L159" s="92"/>
      <c r="M159" s="92"/>
      <c r="N159" s="2"/>
    </row>
    <row r="160" spans="2:14" ht="15">
      <c r="B160" s="90"/>
      <c r="C160" s="12" t="s">
        <v>142</v>
      </c>
      <c r="D160" s="2"/>
      <c r="I160" s="111"/>
      <c r="J160" s="111"/>
      <c r="K160" s="111"/>
      <c r="L160" s="92"/>
      <c r="M160" s="92"/>
      <c r="N160" s="2"/>
    </row>
    <row r="161" spans="2:14" ht="15">
      <c r="B161" s="90"/>
      <c r="C161" s="11"/>
      <c r="D161" s="2"/>
      <c r="I161" s="111"/>
      <c r="J161" s="111"/>
      <c r="K161" s="111"/>
      <c r="L161" s="92"/>
      <c r="M161" s="92"/>
      <c r="N161" s="2"/>
    </row>
    <row r="162" spans="2:14" ht="15">
      <c r="B162" s="90" t="s">
        <v>87</v>
      </c>
      <c r="C162" s="11" t="s">
        <v>143</v>
      </c>
      <c r="E162" s="1"/>
      <c r="G162" s="112"/>
      <c r="H162" s="115"/>
      <c r="I162" s="112"/>
      <c r="J162" s="112"/>
      <c r="K162" s="112"/>
      <c r="N162" s="2"/>
    </row>
    <row r="163" spans="3:14" ht="14.25">
      <c r="C163" s="12" t="s">
        <v>144</v>
      </c>
      <c r="E163" s="1"/>
      <c r="G163" s="112"/>
      <c r="H163" s="115"/>
      <c r="I163" s="112"/>
      <c r="J163" s="112"/>
      <c r="K163" s="112"/>
      <c r="N163" s="2"/>
    </row>
    <row r="164" spans="3:14" ht="14.25">
      <c r="C164" s="12"/>
      <c r="E164" s="1"/>
      <c r="G164" s="112"/>
      <c r="H164" s="115"/>
      <c r="I164" s="112"/>
      <c r="J164" s="112"/>
      <c r="K164" s="112"/>
      <c r="N164" s="2"/>
    </row>
    <row r="165" spans="2:14" ht="15">
      <c r="B165" s="90" t="s">
        <v>89</v>
      </c>
      <c r="C165" s="11" t="s">
        <v>145</v>
      </c>
      <c r="D165" s="3"/>
      <c r="E165" s="3"/>
      <c r="F165" s="13"/>
      <c r="G165" s="111"/>
      <c r="H165" s="113"/>
      <c r="I165" s="111"/>
      <c r="J165" s="111"/>
      <c r="K165" s="111"/>
      <c r="L165" s="92"/>
      <c r="M165" s="92"/>
      <c r="N165" s="2"/>
    </row>
    <row r="166" spans="2:14" ht="14.25">
      <c r="B166" s="2"/>
      <c r="C166" s="14" t="s">
        <v>146</v>
      </c>
      <c r="D166" s="15"/>
      <c r="E166" s="15"/>
      <c r="F166" s="17"/>
      <c r="G166" s="99"/>
      <c r="H166" s="116"/>
      <c r="I166" s="99"/>
      <c r="J166" s="99"/>
      <c r="K166" s="99"/>
      <c r="L166" s="19"/>
      <c r="M166" s="19"/>
      <c r="N166" s="2"/>
    </row>
    <row r="167" spans="3:14" ht="14.25">
      <c r="C167" s="12"/>
      <c r="E167" s="1"/>
      <c r="G167" s="112"/>
      <c r="H167" s="115"/>
      <c r="I167" s="112"/>
      <c r="J167" s="112"/>
      <c r="K167" s="112"/>
      <c r="N167" s="2"/>
    </row>
    <row r="168" spans="2:14" ht="15">
      <c r="B168" s="90" t="s">
        <v>91</v>
      </c>
      <c r="C168" s="11" t="s">
        <v>147</v>
      </c>
      <c r="D168" s="2"/>
      <c r="J168" s="2"/>
      <c r="K168" s="2"/>
      <c r="L168" s="2"/>
      <c r="M168" s="2"/>
      <c r="N168" s="2"/>
    </row>
    <row r="169" spans="2:14" ht="14.25">
      <c r="B169" s="117"/>
      <c r="C169" s="1" t="s">
        <v>20</v>
      </c>
      <c r="D169" s="2"/>
      <c r="J169" s="2"/>
      <c r="K169" s="2"/>
      <c r="L169" s="2"/>
      <c r="M169" s="2"/>
      <c r="N169" s="2"/>
    </row>
    <row r="170" spans="2:14" ht="14.25">
      <c r="B170" s="117"/>
      <c r="C170" s="2"/>
      <c r="D170" s="2"/>
      <c r="J170" s="2"/>
      <c r="K170" s="2"/>
      <c r="L170" s="2"/>
      <c r="M170" s="2"/>
      <c r="N170" s="2"/>
    </row>
    <row r="171" spans="2:14" ht="14.25">
      <c r="B171" s="117"/>
      <c r="C171" s="2"/>
      <c r="D171" s="2"/>
      <c r="J171" s="2"/>
      <c r="K171" s="2"/>
      <c r="L171" s="2"/>
      <c r="M171" s="2"/>
      <c r="N171" s="2"/>
    </row>
    <row r="172" spans="2:14" ht="14.25">
      <c r="B172" s="117"/>
      <c r="C172" s="2"/>
      <c r="D172" s="2"/>
      <c r="J172" s="2"/>
      <c r="K172" s="2"/>
      <c r="L172" s="2"/>
      <c r="M172" s="2" t="s">
        <v>148</v>
      </c>
      <c r="N172" s="2"/>
    </row>
    <row r="173" spans="2:14" ht="14.25">
      <c r="B173" s="117"/>
      <c r="C173" s="2"/>
      <c r="D173" s="2"/>
      <c r="J173" s="2"/>
      <c r="K173" s="2"/>
      <c r="L173" s="2"/>
      <c r="M173" s="2"/>
      <c r="N173" s="2"/>
    </row>
    <row r="174" spans="2:14" ht="14.25">
      <c r="B174" s="117"/>
      <c r="C174" s="2"/>
      <c r="D174" s="2"/>
      <c r="J174" s="2"/>
      <c r="K174" s="2"/>
      <c r="L174" s="2"/>
      <c r="M174" s="2"/>
      <c r="N174" s="2"/>
    </row>
    <row r="175" spans="2:14" ht="14.25">
      <c r="B175" s="117"/>
      <c r="C175" s="2"/>
      <c r="D175" s="2"/>
      <c r="J175" s="2"/>
      <c r="K175" s="2"/>
      <c r="L175" s="2"/>
      <c r="M175" s="2"/>
      <c r="N175" s="2"/>
    </row>
    <row r="176" spans="2:14" ht="14.25">
      <c r="B176" s="117"/>
      <c r="C176" s="2"/>
      <c r="D176" s="2"/>
      <c r="J176" s="2"/>
      <c r="K176" s="2"/>
      <c r="L176" s="2"/>
      <c r="M176" s="2"/>
      <c r="N176" s="2"/>
    </row>
    <row r="177" spans="2:14" ht="14.25">
      <c r="B177" s="117"/>
      <c r="C177" s="17"/>
      <c r="D177" s="2"/>
      <c r="J177" s="2"/>
      <c r="K177" s="2"/>
      <c r="L177" s="2"/>
      <c r="M177" s="2"/>
      <c r="N177" s="2"/>
    </row>
    <row r="178" spans="2:14" ht="14.25">
      <c r="B178" s="117"/>
      <c r="C178" s="2"/>
      <c r="D178" s="2"/>
      <c r="J178" s="2"/>
      <c r="K178" s="2"/>
      <c r="L178" s="2"/>
      <c r="M178" s="2"/>
      <c r="N178" s="2"/>
    </row>
    <row r="179" spans="2:14" ht="14.25">
      <c r="B179" s="117"/>
      <c r="C179" s="2"/>
      <c r="D179" s="2"/>
      <c r="J179" s="2"/>
      <c r="K179" s="2"/>
      <c r="L179" s="2"/>
      <c r="M179" s="2"/>
      <c r="N179" s="2"/>
    </row>
    <row r="180" spans="2:14" ht="14.25">
      <c r="B180" s="117"/>
      <c r="C180" s="2"/>
      <c r="D180" s="2"/>
      <c r="J180" s="2"/>
      <c r="K180" s="2"/>
      <c r="L180" s="2"/>
      <c r="M180" s="2"/>
      <c r="N180" s="2"/>
    </row>
    <row r="181" spans="2:14" ht="14.25">
      <c r="B181" s="117"/>
      <c r="C181" s="1" t="s">
        <v>22</v>
      </c>
      <c r="D181" s="2"/>
      <c r="J181" s="2"/>
      <c r="K181" s="2"/>
      <c r="L181" s="2"/>
      <c r="M181" s="2"/>
      <c r="N181" s="2"/>
    </row>
    <row r="182" spans="2:14" ht="14.25">
      <c r="B182" s="117"/>
      <c r="C182" s="2"/>
      <c r="D182" s="2"/>
      <c r="J182" s="2"/>
      <c r="K182" s="2"/>
      <c r="L182" s="2"/>
      <c r="M182" s="2"/>
      <c r="N182" s="2"/>
    </row>
    <row r="183" spans="2:14" ht="14.25">
      <c r="B183" s="117"/>
      <c r="C183" s="2"/>
      <c r="D183" s="2"/>
      <c r="J183" s="2"/>
      <c r="K183" s="2"/>
      <c r="L183" s="2"/>
      <c r="M183" s="2"/>
      <c r="N183" s="2"/>
    </row>
    <row r="184" spans="2:14" ht="14.25">
      <c r="B184" s="117"/>
      <c r="C184" s="2"/>
      <c r="D184" s="2"/>
      <c r="J184" s="2"/>
      <c r="K184" s="2"/>
      <c r="L184" s="2"/>
      <c r="M184" s="2"/>
      <c r="N184" s="2"/>
    </row>
    <row r="185" spans="2:14" ht="14.25">
      <c r="B185" s="117"/>
      <c r="C185" s="2"/>
      <c r="D185" s="2"/>
      <c r="J185" s="2"/>
      <c r="K185" s="2"/>
      <c r="L185" s="2"/>
      <c r="M185" s="2"/>
      <c r="N185" s="2"/>
    </row>
    <row r="186" spans="2:14" ht="14.25">
      <c r="B186" s="117"/>
      <c r="C186" s="2"/>
      <c r="D186" s="2"/>
      <c r="J186" s="2"/>
      <c r="K186" s="2"/>
      <c r="L186" s="2"/>
      <c r="M186" s="2"/>
      <c r="N186" s="2"/>
    </row>
    <row r="187" spans="2:14" ht="14.25">
      <c r="B187" s="117"/>
      <c r="D187" s="2"/>
      <c r="J187" s="2"/>
      <c r="K187" s="2"/>
      <c r="L187" s="2"/>
      <c r="M187" s="2"/>
      <c r="N187" s="2"/>
    </row>
    <row r="188" spans="2:14" ht="14.25">
      <c r="B188" s="117"/>
      <c r="C188" s="2"/>
      <c r="D188" s="2"/>
      <c r="J188" s="2"/>
      <c r="K188" s="2"/>
      <c r="L188" s="2"/>
      <c r="M188" s="2"/>
      <c r="N188" s="2"/>
    </row>
    <row r="189" spans="2:14" ht="14.25">
      <c r="B189" s="117"/>
      <c r="C189" s="2"/>
      <c r="D189" s="2"/>
      <c r="J189" s="2"/>
      <c r="K189" s="2"/>
      <c r="L189" s="2"/>
      <c r="M189" s="2"/>
      <c r="N189" s="2"/>
    </row>
    <row r="190" spans="2:14" ht="14.25">
      <c r="B190" s="117"/>
      <c r="C190" s="2"/>
      <c r="D190" s="2"/>
      <c r="J190" s="2"/>
      <c r="K190" s="2"/>
      <c r="L190" s="2"/>
      <c r="M190" s="2"/>
      <c r="N190" s="2"/>
    </row>
    <row r="191" spans="2:14" ht="14.25">
      <c r="B191" s="117"/>
      <c r="C191" s="2"/>
      <c r="D191" s="2"/>
      <c r="J191" s="2"/>
      <c r="K191" s="2"/>
      <c r="L191" s="2"/>
      <c r="M191" s="2"/>
      <c r="N191" s="2"/>
    </row>
    <row r="192" spans="2:14" ht="14.25">
      <c r="B192" s="117"/>
      <c r="C192" s="2"/>
      <c r="D192" s="2"/>
      <c r="J192" s="2"/>
      <c r="K192" s="2"/>
      <c r="L192" s="2"/>
      <c r="M192" s="2"/>
      <c r="N192" s="2"/>
    </row>
    <row r="193" spans="2:14" ht="14.25">
      <c r="B193" s="117"/>
      <c r="C193" s="2"/>
      <c r="D193" s="2"/>
      <c r="J193" s="2"/>
      <c r="K193" s="2"/>
      <c r="L193" s="2"/>
      <c r="M193" s="2"/>
      <c r="N193" s="2"/>
    </row>
    <row r="194" spans="2:14" ht="14.25">
      <c r="B194" s="117"/>
      <c r="C194" s="2"/>
      <c r="D194" s="2"/>
      <c r="J194" s="2"/>
      <c r="K194" s="2"/>
      <c r="L194" s="2"/>
      <c r="M194" s="2"/>
      <c r="N194" s="2"/>
    </row>
    <row r="195" spans="2:14" ht="14.25">
      <c r="B195" s="117"/>
      <c r="C195" s="2"/>
      <c r="D195" s="2"/>
      <c r="J195" s="2"/>
      <c r="K195" s="2"/>
      <c r="L195" s="2"/>
      <c r="M195" s="2"/>
      <c r="N195" s="2"/>
    </row>
    <row r="196" spans="2:14" ht="14.25">
      <c r="B196" s="117"/>
      <c r="C196" s="1" t="s">
        <v>24</v>
      </c>
      <c r="D196" s="2"/>
      <c r="J196" s="2"/>
      <c r="K196" s="2"/>
      <c r="L196" s="2"/>
      <c r="M196" s="2"/>
      <c r="N196" s="2"/>
    </row>
    <row r="197" spans="2:14" ht="14.25">
      <c r="B197" s="117"/>
      <c r="C197" s="2"/>
      <c r="D197" s="2"/>
      <c r="J197" s="2"/>
      <c r="K197" s="2"/>
      <c r="L197" s="2"/>
      <c r="M197" s="2"/>
      <c r="N197" s="2"/>
    </row>
    <row r="198" spans="2:14" ht="14.25">
      <c r="B198" s="117"/>
      <c r="C198" s="2"/>
      <c r="D198" s="2"/>
      <c r="J198" s="2"/>
      <c r="K198" s="2"/>
      <c r="L198" s="2"/>
      <c r="M198" s="2"/>
      <c r="N198" s="2"/>
    </row>
    <row r="199" spans="2:14" ht="14.25">
      <c r="B199" s="117"/>
      <c r="C199" s="2"/>
      <c r="D199" s="2"/>
      <c r="J199" s="2"/>
      <c r="K199" s="2"/>
      <c r="L199" s="2"/>
      <c r="M199" s="2"/>
      <c r="N199" s="2"/>
    </row>
    <row r="200" spans="2:14" ht="14.25">
      <c r="B200" s="117"/>
      <c r="C200" s="2"/>
      <c r="D200" s="2"/>
      <c r="J200" s="2"/>
      <c r="K200" s="2"/>
      <c r="L200" s="2"/>
      <c r="M200" s="2"/>
      <c r="N200" s="2"/>
    </row>
    <row r="201" spans="2:14" ht="14.25">
      <c r="B201" s="117"/>
      <c r="C201" s="2"/>
      <c r="D201" s="2"/>
      <c r="J201" s="2"/>
      <c r="K201" s="2"/>
      <c r="L201" s="2"/>
      <c r="M201" s="2"/>
      <c r="N201" s="2"/>
    </row>
    <row r="202" spans="2:14" ht="14.25">
      <c r="B202" s="117"/>
      <c r="C202" s="2"/>
      <c r="D202" s="2"/>
      <c r="J202" s="2"/>
      <c r="K202" s="2"/>
      <c r="L202" s="2"/>
      <c r="M202" s="2"/>
      <c r="N202" s="2"/>
    </row>
    <row r="203" spans="2:14" ht="14.25" customHeight="1">
      <c r="B203" s="67" t="s">
        <v>100</v>
      </c>
      <c r="C203" s="11" t="s">
        <v>149</v>
      </c>
      <c r="D203" s="2"/>
      <c r="J203" s="2"/>
      <c r="K203" s="2"/>
      <c r="L203" s="2"/>
      <c r="M203" s="2"/>
      <c r="N203" s="2"/>
    </row>
    <row r="204" spans="2:14" ht="14.25">
      <c r="B204" s="117"/>
      <c r="C204" s="2"/>
      <c r="D204" s="2"/>
      <c r="J204" s="2"/>
      <c r="K204" s="2"/>
      <c r="L204" s="2"/>
      <c r="M204" s="2"/>
      <c r="N204" s="2"/>
    </row>
    <row r="205" spans="1:11" ht="14.25">
      <c r="A205" s="2"/>
      <c r="C205" s="12"/>
      <c r="D205" s="12"/>
      <c r="E205" s="1"/>
      <c r="G205" s="112"/>
      <c r="H205" s="115"/>
      <c r="I205" s="112"/>
      <c r="J205" s="112"/>
      <c r="K205" s="112"/>
    </row>
    <row r="206" spans="1:13" ht="15.75">
      <c r="A206" s="2"/>
      <c r="B206" s="67" t="s">
        <v>107</v>
      </c>
      <c r="C206" s="20" t="s">
        <v>150</v>
      </c>
      <c r="D206" s="18"/>
      <c r="E206" s="18"/>
      <c r="F206" s="16"/>
      <c r="G206" s="97"/>
      <c r="H206" s="118"/>
      <c r="I206" s="97"/>
      <c r="J206" s="97"/>
      <c r="K206" s="111"/>
      <c r="L206" s="92"/>
      <c r="M206" s="92"/>
    </row>
    <row r="207" spans="1:11" ht="15">
      <c r="A207" s="2"/>
      <c r="B207" s="17"/>
      <c r="C207" s="15"/>
      <c r="D207" s="15"/>
      <c r="E207" s="17"/>
      <c r="F207" s="119" t="s">
        <v>19</v>
      </c>
      <c r="G207" s="17"/>
      <c r="H207" s="120"/>
      <c r="I207" s="121" t="s">
        <v>1</v>
      </c>
      <c r="J207" s="99"/>
      <c r="K207" s="112"/>
    </row>
    <row r="208" spans="1:11" ht="14.25">
      <c r="A208" s="2"/>
      <c r="B208" s="15"/>
      <c r="C208" s="15"/>
      <c r="D208" s="15"/>
      <c r="E208" s="17"/>
      <c r="F208" s="99"/>
      <c r="G208" s="17"/>
      <c r="H208" s="116"/>
      <c r="I208" s="99"/>
      <c r="J208" s="99"/>
      <c r="K208" s="112"/>
    </row>
    <row r="209" spans="1:11" ht="15">
      <c r="A209" s="2"/>
      <c r="B209" s="15"/>
      <c r="C209" s="20" t="s">
        <v>151</v>
      </c>
      <c r="D209" s="14"/>
      <c r="E209" s="17"/>
      <c r="F209" s="99"/>
      <c r="G209" s="17"/>
      <c r="H209" s="116"/>
      <c r="I209" s="99"/>
      <c r="J209" s="99"/>
      <c r="K209" s="112"/>
    </row>
    <row r="210" spans="1:11" ht="14.25">
      <c r="A210" s="2"/>
      <c r="B210" s="15"/>
      <c r="C210" s="15"/>
      <c r="D210" s="15"/>
      <c r="E210" s="72" t="s">
        <v>9</v>
      </c>
      <c r="F210" s="99">
        <v>203873</v>
      </c>
      <c r="G210" s="17"/>
      <c r="H210" s="116"/>
      <c r="I210" s="99"/>
      <c r="J210" s="99"/>
      <c r="K210" s="112"/>
    </row>
    <row r="211" spans="1:11" ht="14.25">
      <c r="A211" s="2"/>
      <c r="B211" s="15"/>
      <c r="C211" s="15"/>
      <c r="D211" s="15"/>
      <c r="E211" s="72" t="s">
        <v>152</v>
      </c>
      <c r="F211" s="99">
        <f>182+23806</f>
        <v>23988</v>
      </c>
      <c r="G211" s="17"/>
      <c r="H211" s="116"/>
      <c r="I211" s="99"/>
      <c r="J211" s="99"/>
      <c r="K211" s="112"/>
    </row>
    <row r="212" spans="1:11" ht="14.25">
      <c r="A212" s="2"/>
      <c r="B212" s="15"/>
      <c r="C212" s="15"/>
      <c r="D212" s="15"/>
      <c r="E212" s="17"/>
      <c r="F212" s="122">
        <f>SUM(F210:F211)</f>
        <v>227861</v>
      </c>
      <c r="G212" s="17"/>
      <c r="H212" s="19"/>
      <c r="I212" s="99"/>
      <c r="J212" s="99"/>
      <c r="K212" s="112"/>
    </row>
    <row r="213" spans="1:11" ht="15">
      <c r="A213" s="2"/>
      <c r="B213" s="15"/>
      <c r="C213" s="20" t="s">
        <v>153</v>
      </c>
      <c r="D213" s="14"/>
      <c r="E213" s="17"/>
      <c r="F213" s="99"/>
      <c r="G213" s="17"/>
      <c r="H213" s="116"/>
      <c r="I213" s="99"/>
      <c r="J213" s="99"/>
      <c r="K213" s="112"/>
    </row>
    <row r="214" spans="1:11" ht="14.25">
      <c r="A214" s="2"/>
      <c r="B214" s="15"/>
      <c r="C214" s="15"/>
      <c r="D214" s="15"/>
      <c r="E214" s="72" t="s">
        <v>9</v>
      </c>
      <c r="F214" s="99">
        <f>6695+206</f>
        <v>6901</v>
      </c>
      <c r="G214" s="17"/>
      <c r="H214" s="116"/>
      <c r="I214" s="99"/>
      <c r="J214" s="99"/>
      <c r="K214" s="112"/>
    </row>
    <row r="215" spans="1:11" ht="14.25">
      <c r="A215" s="2"/>
      <c r="B215" s="15"/>
      <c r="C215" s="15"/>
      <c r="D215" s="15"/>
      <c r="E215" s="72" t="s">
        <v>152</v>
      </c>
      <c r="F215" s="99">
        <v>1085</v>
      </c>
      <c r="G215" s="17"/>
      <c r="H215" s="116"/>
      <c r="I215" s="99"/>
      <c r="J215" s="99"/>
      <c r="K215" s="112"/>
    </row>
    <row r="216" spans="1:11" ht="14.25">
      <c r="A216" s="2"/>
      <c r="B216" s="15"/>
      <c r="C216" s="15"/>
      <c r="D216" s="15"/>
      <c r="E216" s="17"/>
      <c r="F216" s="122">
        <f>SUM(F214:F215)</f>
        <v>7986</v>
      </c>
      <c r="G216" s="17"/>
      <c r="H216" s="116"/>
      <c r="I216" s="99"/>
      <c r="J216" s="99"/>
      <c r="K216" s="112"/>
    </row>
    <row r="217" spans="1:11" ht="14.25">
      <c r="A217" s="2"/>
      <c r="C217" s="12"/>
      <c r="D217" s="12"/>
      <c r="E217" s="12"/>
      <c r="G217" s="108"/>
      <c r="H217" s="115"/>
      <c r="I217" s="112"/>
      <c r="J217" s="112"/>
      <c r="K217" s="112"/>
    </row>
    <row r="218" spans="1:11" ht="14.25">
      <c r="A218" s="2"/>
      <c r="C218" s="12"/>
      <c r="D218" s="12"/>
      <c r="E218" s="12"/>
      <c r="G218" s="108"/>
      <c r="H218" s="115"/>
      <c r="I218" s="112"/>
      <c r="J218" s="112"/>
      <c r="K218" s="112"/>
    </row>
    <row r="219" spans="1:11" ht="14.25">
      <c r="A219" s="2"/>
      <c r="C219" s="12"/>
      <c r="D219" s="12"/>
      <c r="E219" s="12"/>
      <c r="G219" s="108"/>
      <c r="H219" s="115"/>
      <c r="I219" s="112"/>
      <c r="J219" s="112"/>
      <c r="K219" s="112"/>
    </row>
    <row r="220" spans="1:11" ht="14.25">
      <c r="A220" s="2"/>
      <c r="C220" s="12"/>
      <c r="D220" s="12"/>
      <c r="E220" s="12"/>
      <c r="G220" s="108"/>
      <c r="H220" s="115"/>
      <c r="I220" s="112"/>
      <c r="J220" s="112"/>
      <c r="K220" s="112"/>
    </row>
    <row r="221" spans="1:13" ht="15">
      <c r="A221" s="2"/>
      <c r="B221" s="90" t="s">
        <v>109</v>
      </c>
      <c r="C221" s="11" t="s">
        <v>154</v>
      </c>
      <c r="D221" s="123"/>
      <c r="E221" s="123"/>
      <c r="F221" s="123"/>
      <c r="G221" s="111"/>
      <c r="H221" s="113"/>
      <c r="I221" s="111"/>
      <c r="J221" s="111"/>
      <c r="K221" s="111"/>
      <c r="L221" s="92"/>
      <c r="M221" s="92"/>
    </row>
    <row r="222" spans="1:13" ht="15">
      <c r="A222" s="2"/>
      <c r="B222" s="90"/>
      <c r="C222" s="1" t="s">
        <v>20</v>
      </c>
      <c r="D222" s="123" t="s">
        <v>155</v>
      </c>
      <c r="E222" s="123"/>
      <c r="F222" s="123"/>
      <c r="G222" s="111"/>
      <c r="H222" s="113"/>
      <c r="I222" s="111"/>
      <c r="J222" s="111"/>
      <c r="K222" s="111"/>
      <c r="L222" s="92"/>
      <c r="M222" s="92"/>
    </row>
    <row r="223" spans="1:13" ht="15">
      <c r="A223" s="2"/>
      <c r="B223" s="90"/>
      <c r="D223" s="123"/>
      <c r="E223" s="123"/>
      <c r="F223" s="123"/>
      <c r="G223" s="111"/>
      <c r="H223" s="113"/>
      <c r="I223" s="111"/>
      <c r="J223" s="111"/>
      <c r="K223" s="111"/>
      <c r="L223" s="92"/>
      <c r="M223" s="92"/>
    </row>
    <row r="224" spans="1:13" ht="15">
      <c r="A224" s="2"/>
      <c r="B224" s="90"/>
      <c r="D224" s="123"/>
      <c r="E224" s="123"/>
      <c r="F224" s="123"/>
      <c r="G224" s="111"/>
      <c r="H224" s="113"/>
      <c r="I224" s="111"/>
      <c r="J224" s="111"/>
      <c r="K224" s="111"/>
      <c r="L224" s="92"/>
      <c r="M224" s="92"/>
    </row>
    <row r="225" spans="1:13" ht="15">
      <c r="A225" s="2"/>
      <c r="B225" s="90"/>
      <c r="D225" s="123"/>
      <c r="E225" s="123"/>
      <c r="F225" s="123"/>
      <c r="G225" s="111"/>
      <c r="H225" s="113"/>
      <c r="I225" s="111"/>
      <c r="J225" s="111"/>
      <c r="K225" s="111"/>
      <c r="L225" s="92"/>
      <c r="M225" s="92"/>
    </row>
    <row r="226" spans="1:13" ht="15">
      <c r="A226" s="2"/>
      <c r="C226" s="1" t="s">
        <v>22</v>
      </c>
      <c r="D226" s="123" t="s">
        <v>156</v>
      </c>
      <c r="E226" s="123"/>
      <c r="F226" s="123"/>
      <c r="G226" s="111"/>
      <c r="H226" s="113"/>
      <c r="I226" s="111"/>
      <c r="J226" s="111"/>
      <c r="K226" s="111"/>
      <c r="L226" s="92"/>
      <c r="M226" s="92"/>
    </row>
    <row r="227" spans="1:13" ht="15">
      <c r="A227" s="2"/>
      <c r="B227" s="90"/>
      <c r="C227" s="124" t="s">
        <v>157</v>
      </c>
      <c r="D227" s="123"/>
      <c r="E227" s="123"/>
      <c r="F227" s="123"/>
      <c r="G227" s="111"/>
      <c r="H227" s="113"/>
      <c r="I227" s="111"/>
      <c r="J227" s="111"/>
      <c r="K227" s="111"/>
      <c r="L227" s="92"/>
      <c r="M227" s="92"/>
    </row>
    <row r="228" spans="1:13" ht="15">
      <c r="A228" s="2"/>
      <c r="B228" s="90"/>
      <c r="C228" s="2"/>
      <c r="D228" s="125"/>
      <c r="E228" s="123"/>
      <c r="F228" s="123"/>
      <c r="G228" s="111"/>
      <c r="H228" s="113"/>
      <c r="I228" s="111"/>
      <c r="J228" s="111"/>
      <c r="K228" s="111"/>
      <c r="L228" s="92"/>
      <c r="M228" s="92"/>
    </row>
    <row r="229" spans="1:13" ht="15">
      <c r="A229" s="2"/>
      <c r="B229" s="90"/>
      <c r="D229" s="125"/>
      <c r="E229" s="123"/>
      <c r="F229" s="123"/>
      <c r="G229" s="111"/>
      <c r="H229" s="113"/>
      <c r="I229" s="111"/>
      <c r="J229" s="111"/>
      <c r="K229" s="111"/>
      <c r="L229" s="92"/>
      <c r="M229" s="92"/>
    </row>
    <row r="230" spans="1:13" ht="15">
      <c r="A230" s="2"/>
      <c r="B230" s="90"/>
      <c r="D230" s="125"/>
      <c r="E230" s="123"/>
      <c r="F230" s="123"/>
      <c r="G230" s="111"/>
      <c r="H230" s="113"/>
      <c r="I230" s="111"/>
      <c r="J230" s="111"/>
      <c r="K230" s="111"/>
      <c r="L230" s="92"/>
      <c r="M230" s="92"/>
    </row>
    <row r="231" spans="1:13" ht="15">
      <c r="A231" s="2"/>
      <c r="B231" s="90"/>
      <c r="D231" s="125"/>
      <c r="E231" s="123"/>
      <c r="F231" s="123"/>
      <c r="G231" s="111"/>
      <c r="H231" s="113"/>
      <c r="I231" s="111"/>
      <c r="J231" s="111"/>
      <c r="K231" s="111"/>
      <c r="L231" s="92"/>
      <c r="M231" s="92"/>
    </row>
    <row r="232" spans="1:13" ht="15">
      <c r="A232" s="2"/>
      <c r="B232" s="90"/>
      <c r="D232" s="125"/>
      <c r="E232" s="123"/>
      <c r="F232" s="123"/>
      <c r="G232" s="111"/>
      <c r="H232" s="113"/>
      <c r="I232" s="111"/>
      <c r="J232" s="111"/>
      <c r="K232" s="111"/>
      <c r="L232" s="92"/>
      <c r="M232" s="92"/>
    </row>
    <row r="233" spans="1:13" ht="15">
      <c r="A233" s="2"/>
      <c r="B233" s="90"/>
      <c r="C233" s="124" t="s">
        <v>158</v>
      </c>
      <c r="D233" s="125"/>
      <c r="E233" s="123"/>
      <c r="F233" s="123"/>
      <c r="G233" s="111"/>
      <c r="H233" s="113"/>
      <c r="I233" s="111"/>
      <c r="J233" s="111"/>
      <c r="K233" s="111"/>
      <c r="L233" s="92"/>
      <c r="M233" s="92"/>
    </row>
    <row r="234" spans="1:13" ht="15">
      <c r="A234" s="2"/>
      <c r="B234" s="90"/>
      <c r="C234" s="2"/>
      <c r="D234" s="2"/>
      <c r="F234" s="123"/>
      <c r="G234" s="111"/>
      <c r="H234" s="113"/>
      <c r="I234" s="111"/>
      <c r="J234" s="111"/>
      <c r="K234" s="111"/>
      <c r="L234" s="92"/>
      <c r="M234" s="92"/>
    </row>
    <row r="235" spans="1:13" ht="15">
      <c r="A235" s="2"/>
      <c r="B235" s="90"/>
      <c r="C235" s="2"/>
      <c r="D235" s="12"/>
      <c r="E235" s="123"/>
      <c r="F235" s="123"/>
      <c r="G235" s="111"/>
      <c r="H235" s="113"/>
      <c r="I235" s="111"/>
      <c r="J235" s="111"/>
      <c r="K235" s="111"/>
      <c r="L235" s="92"/>
      <c r="M235" s="92"/>
    </row>
    <row r="236" spans="1:13" ht="15">
      <c r="A236" s="2"/>
      <c r="B236" s="90"/>
      <c r="D236" s="12"/>
      <c r="E236" s="123"/>
      <c r="F236" s="123"/>
      <c r="G236" s="111"/>
      <c r="H236" s="113"/>
      <c r="I236" s="111"/>
      <c r="J236" s="111"/>
      <c r="K236" s="111"/>
      <c r="L236" s="92"/>
      <c r="M236" s="92"/>
    </row>
    <row r="237" spans="1:13" ht="15">
      <c r="A237" s="2"/>
      <c r="B237" s="90"/>
      <c r="D237" s="12"/>
      <c r="E237" s="123"/>
      <c r="F237" s="123"/>
      <c r="G237" s="111"/>
      <c r="H237" s="113"/>
      <c r="I237" s="111"/>
      <c r="J237" s="111"/>
      <c r="K237" s="111"/>
      <c r="L237" s="92"/>
      <c r="M237" s="92"/>
    </row>
    <row r="238" spans="1:13" ht="15">
      <c r="A238" s="2"/>
      <c r="B238" s="90"/>
      <c r="D238" s="12"/>
      <c r="E238" s="123"/>
      <c r="F238" s="123"/>
      <c r="G238" s="111"/>
      <c r="H238" s="113"/>
      <c r="I238" s="111"/>
      <c r="J238" s="111"/>
      <c r="K238" s="111"/>
      <c r="L238" s="92"/>
      <c r="M238" s="92"/>
    </row>
    <row r="239" spans="1:13" ht="15">
      <c r="A239" s="2"/>
      <c r="B239" s="90"/>
      <c r="D239" s="12"/>
      <c r="E239" s="123"/>
      <c r="F239" s="123"/>
      <c r="G239" s="111"/>
      <c r="H239" s="113"/>
      <c r="I239" s="111"/>
      <c r="J239" s="111"/>
      <c r="K239" s="111"/>
      <c r="L239" s="92"/>
      <c r="M239" s="92"/>
    </row>
    <row r="240" spans="1:13" ht="15">
      <c r="A240" s="2"/>
      <c r="B240" s="90"/>
      <c r="C240" s="124" t="s">
        <v>159</v>
      </c>
      <c r="D240" s="12"/>
      <c r="E240" s="123"/>
      <c r="F240" s="123"/>
      <c r="G240" s="111"/>
      <c r="H240" s="113"/>
      <c r="I240" s="111"/>
      <c r="J240" s="111"/>
      <c r="K240" s="111"/>
      <c r="L240" s="92"/>
      <c r="M240" s="92"/>
    </row>
    <row r="241" spans="1:13" ht="15">
      <c r="A241" s="2"/>
      <c r="B241" s="90"/>
      <c r="D241" s="12"/>
      <c r="E241" s="123"/>
      <c r="F241" s="123"/>
      <c r="G241" s="111"/>
      <c r="H241" s="113"/>
      <c r="I241" s="111"/>
      <c r="J241" s="111"/>
      <c r="K241" s="111"/>
      <c r="L241" s="92"/>
      <c r="M241" s="92"/>
    </row>
    <row r="242" spans="1:13" ht="15">
      <c r="A242" s="2"/>
      <c r="B242" s="90"/>
      <c r="D242" s="12"/>
      <c r="E242" s="123"/>
      <c r="F242" s="123"/>
      <c r="G242" s="111"/>
      <c r="H242" s="113"/>
      <c r="I242" s="111"/>
      <c r="J242" s="111"/>
      <c r="K242" s="111"/>
      <c r="L242" s="92"/>
      <c r="M242" s="92"/>
    </row>
    <row r="243" spans="1:13" ht="15">
      <c r="A243" s="2"/>
      <c r="B243" s="90"/>
      <c r="D243" s="125"/>
      <c r="E243" s="123"/>
      <c r="F243" s="123"/>
      <c r="G243" s="111"/>
      <c r="H243" s="113"/>
      <c r="I243" s="111"/>
      <c r="J243" s="111"/>
      <c r="K243" s="111"/>
      <c r="L243" s="92"/>
      <c r="M243" s="92"/>
    </row>
    <row r="244" spans="1:13" ht="15">
      <c r="A244" s="2"/>
      <c r="B244" s="90"/>
      <c r="C244" s="2"/>
      <c r="D244" s="12"/>
      <c r="E244" s="123"/>
      <c r="F244" s="123"/>
      <c r="G244" s="111"/>
      <c r="H244" s="113"/>
      <c r="I244" s="111"/>
      <c r="J244" s="111"/>
      <c r="K244" s="111"/>
      <c r="L244" s="92"/>
      <c r="M244" s="92"/>
    </row>
    <row r="245" spans="1:13" ht="15">
      <c r="A245" s="2"/>
      <c r="B245" s="90"/>
      <c r="C245" s="2"/>
      <c r="D245" s="12"/>
      <c r="E245" s="123"/>
      <c r="F245" s="123"/>
      <c r="G245" s="111"/>
      <c r="H245" s="113"/>
      <c r="I245" s="111"/>
      <c r="J245" s="111"/>
      <c r="K245" s="111"/>
      <c r="L245" s="92"/>
      <c r="M245" s="92"/>
    </row>
    <row r="246" spans="1:13" ht="15">
      <c r="A246" s="2"/>
      <c r="B246" s="90" t="s">
        <v>120</v>
      </c>
      <c r="C246" s="13" t="s">
        <v>160</v>
      </c>
      <c r="D246" s="123"/>
      <c r="E246" s="123"/>
      <c r="F246" s="123"/>
      <c r="G246" s="111"/>
      <c r="H246" s="113"/>
      <c r="I246" s="111"/>
      <c r="J246" s="111"/>
      <c r="K246" s="111"/>
      <c r="L246" s="92"/>
      <c r="M246" s="92"/>
    </row>
    <row r="247" spans="1:11" ht="15">
      <c r="A247" s="2"/>
      <c r="C247" s="114" t="s">
        <v>161</v>
      </c>
      <c r="D247" s="125"/>
      <c r="E247" s="125"/>
      <c r="F247" s="125"/>
      <c r="G247" s="112"/>
      <c r="H247" s="115"/>
      <c r="I247" s="112"/>
      <c r="J247" s="112"/>
      <c r="K247" s="112"/>
    </row>
    <row r="248" spans="1:11" ht="14.25">
      <c r="A248" s="2"/>
      <c r="C248" s="12"/>
      <c r="D248" s="125"/>
      <c r="E248" s="125"/>
      <c r="F248" s="125"/>
      <c r="G248" s="112"/>
      <c r="H248" s="115"/>
      <c r="I248" s="112"/>
      <c r="J248" s="112"/>
      <c r="K248" s="112"/>
    </row>
    <row r="249" spans="1:13" ht="15">
      <c r="A249" s="2"/>
      <c r="B249" s="90" t="s">
        <v>122</v>
      </c>
      <c r="C249" s="11" t="s">
        <v>162</v>
      </c>
      <c r="D249" s="123"/>
      <c r="E249" s="123"/>
      <c r="F249" s="123"/>
      <c r="G249" s="111"/>
      <c r="H249" s="113"/>
      <c r="I249" s="111"/>
      <c r="J249" s="111"/>
      <c r="K249" s="111"/>
      <c r="L249" s="92"/>
      <c r="M249" s="92"/>
    </row>
    <row r="250" spans="1:13" ht="15">
      <c r="A250" s="2"/>
      <c r="B250" s="90"/>
      <c r="C250" s="114"/>
      <c r="D250" s="123"/>
      <c r="E250" s="123"/>
      <c r="F250" s="123"/>
      <c r="G250" s="111"/>
      <c r="H250" s="111"/>
      <c r="I250" s="111"/>
      <c r="J250" s="111"/>
      <c r="K250" s="111"/>
      <c r="L250" s="92"/>
      <c r="M250" s="92"/>
    </row>
    <row r="251" spans="1:13" ht="15">
      <c r="A251" s="2"/>
      <c r="B251" s="90"/>
      <c r="C251" s="12"/>
      <c r="D251" s="123"/>
      <c r="E251" s="123"/>
      <c r="F251" s="123"/>
      <c r="G251" s="111"/>
      <c r="H251" s="111"/>
      <c r="I251" s="111"/>
      <c r="J251" s="111"/>
      <c r="K251" s="111"/>
      <c r="L251" s="92"/>
      <c r="M251" s="92"/>
    </row>
    <row r="252" spans="1:13" ht="15">
      <c r="A252" s="2"/>
      <c r="B252" s="90"/>
      <c r="C252" s="1" t="s">
        <v>20</v>
      </c>
      <c r="D252" s="12"/>
      <c r="E252" s="123"/>
      <c r="F252" s="123"/>
      <c r="G252" s="111"/>
      <c r="H252" s="111"/>
      <c r="I252" s="111"/>
      <c r="J252" s="111"/>
      <c r="K252" s="111"/>
      <c r="L252" s="92"/>
      <c r="M252" s="92"/>
    </row>
    <row r="253" spans="1:13" ht="15">
      <c r="A253" s="2"/>
      <c r="B253" s="90"/>
      <c r="D253" s="12"/>
      <c r="E253" s="123"/>
      <c r="F253" s="123"/>
      <c r="G253" s="111"/>
      <c r="H253" s="111"/>
      <c r="I253" s="111"/>
      <c r="J253" s="111"/>
      <c r="K253" s="111"/>
      <c r="L253" s="92"/>
      <c r="M253" s="92"/>
    </row>
    <row r="254" spans="1:13" ht="15">
      <c r="A254" s="2"/>
      <c r="B254" s="90"/>
      <c r="D254" s="12"/>
      <c r="E254" s="123"/>
      <c r="F254" s="123"/>
      <c r="G254" s="111"/>
      <c r="H254" s="111"/>
      <c r="I254" s="111"/>
      <c r="J254" s="111"/>
      <c r="K254" s="111"/>
      <c r="L254" s="92"/>
      <c r="M254" s="92"/>
    </row>
    <row r="255" spans="1:13" ht="15">
      <c r="A255" s="2"/>
      <c r="B255" s="90"/>
      <c r="D255" s="12"/>
      <c r="E255" s="123"/>
      <c r="F255" s="123"/>
      <c r="G255" s="111"/>
      <c r="H255" s="111"/>
      <c r="I255" s="111"/>
      <c r="J255" s="111"/>
      <c r="K255" s="111"/>
      <c r="L255" s="92"/>
      <c r="M255" s="92"/>
    </row>
    <row r="256" spans="1:13" ht="15">
      <c r="A256" s="2"/>
      <c r="B256" s="90"/>
      <c r="D256" s="12"/>
      <c r="E256" s="123"/>
      <c r="F256" s="123"/>
      <c r="G256" s="111"/>
      <c r="H256" s="111"/>
      <c r="I256" s="111"/>
      <c r="J256" s="111"/>
      <c r="K256" s="111"/>
      <c r="L256" s="92"/>
      <c r="M256" s="92"/>
    </row>
    <row r="257" spans="1:13" ht="15">
      <c r="A257" s="2"/>
      <c r="B257" s="90"/>
      <c r="D257" s="12"/>
      <c r="E257" s="123"/>
      <c r="F257" s="123"/>
      <c r="G257" s="111"/>
      <c r="H257" s="111"/>
      <c r="I257" s="111"/>
      <c r="J257" s="111"/>
      <c r="K257" s="111"/>
      <c r="L257" s="92"/>
      <c r="M257" s="92"/>
    </row>
    <row r="258" spans="1:13" ht="15">
      <c r="A258" s="2"/>
      <c r="B258" s="90"/>
      <c r="D258" s="12"/>
      <c r="E258" s="123"/>
      <c r="F258" s="123"/>
      <c r="G258" s="111"/>
      <c r="H258" s="111"/>
      <c r="I258" s="111"/>
      <c r="J258" s="111"/>
      <c r="K258" s="111"/>
      <c r="L258" s="92"/>
      <c r="M258" s="92"/>
    </row>
    <row r="259" spans="1:11" ht="14.25">
      <c r="A259" s="2"/>
      <c r="B259" s="117"/>
      <c r="D259" s="12"/>
      <c r="E259" s="125"/>
      <c r="F259" s="125"/>
      <c r="G259" s="112"/>
      <c r="H259" s="112"/>
      <c r="I259" s="112"/>
      <c r="J259" s="112"/>
      <c r="K259" s="112"/>
    </row>
    <row r="260" spans="1:11" ht="14.25">
      <c r="A260" s="2"/>
      <c r="B260" s="117"/>
      <c r="D260" s="12"/>
      <c r="E260" s="125"/>
      <c r="F260" s="125"/>
      <c r="G260" s="112"/>
      <c r="H260" s="112"/>
      <c r="I260" s="112"/>
      <c r="J260" s="112"/>
      <c r="K260" s="112"/>
    </row>
    <row r="261" spans="1:11" ht="14.25">
      <c r="A261" s="2"/>
      <c r="B261" s="117"/>
      <c r="D261" s="12"/>
      <c r="E261" s="125"/>
      <c r="F261" s="125"/>
      <c r="G261" s="112"/>
      <c r="H261" s="112"/>
      <c r="I261" s="112"/>
      <c r="J261" s="112"/>
      <c r="K261" s="112"/>
    </row>
    <row r="262" spans="1:11" ht="14.25">
      <c r="A262" s="2"/>
      <c r="B262" s="117"/>
      <c r="D262" s="12"/>
      <c r="E262" s="125"/>
      <c r="F262" s="125"/>
      <c r="G262" s="112"/>
      <c r="H262" s="112"/>
      <c r="I262" s="112"/>
      <c r="J262" s="112"/>
      <c r="K262" s="112"/>
    </row>
    <row r="263" spans="1:11" ht="14.25">
      <c r="A263" s="2"/>
      <c r="B263" s="117"/>
      <c r="D263" s="12"/>
      <c r="E263" s="125"/>
      <c r="F263" s="125"/>
      <c r="G263" s="112"/>
      <c r="H263" s="112"/>
      <c r="I263" s="112"/>
      <c r="J263" s="112"/>
      <c r="K263" s="112"/>
    </row>
    <row r="264" spans="1:11" ht="14.25">
      <c r="A264" s="2"/>
      <c r="B264" s="117"/>
      <c r="D264" s="12"/>
      <c r="E264" s="125"/>
      <c r="F264" s="125"/>
      <c r="G264" s="112"/>
      <c r="H264" s="112"/>
      <c r="I264" s="112"/>
      <c r="J264" s="112"/>
      <c r="K264" s="112"/>
    </row>
    <row r="265" spans="1:11" ht="14.25">
      <c r="A265" s="2"/>
      <c r="B265" s="117"/>
      <c r="D265" s="12"/>
      <c r="E265" s="125"/>
      <c r="F265" s="125"/>
      <c r="G265" s="112"/>
      <c r="H265" s="112"/>
      <c r="I265" s="112"/>
      <c r="J265" s="112"/>
      <c r="K265" s="112"/>
    </row>
    <row r="266" spans="1:11" ht="14.25">
      <c r="A266" s="2"/>
      <c r="B266" s="117"/>
      <c r="C266" s="1" t="s">
        <v>22</v>
      </c>
      <c r="D266" s="12"/>
      <c r="E266" s="125"/>
      <c r="F266" s="125"/>
      <c r="G266" s="112"/>
      <c r="H266" s="112"/>
      <c r="I266" s="112"/>
      <c r="J266" s="112"/>
      <c r="K266" s="112"/>
    </row>
    <row r="267" spans="1:11" ht="14.25">
      <c r="A267" s="2"/>
      <c r="B267" s="117"/>
      <c r="D267" s="12"/>
      <c r="E267" s="125"/>
      <c r="F267" s="125"/>
      <c r="G267" s="112"/>
      <c r="H267" s="112"/>
      <c r="I267" s="112"/>
      <c r="J267" s="112"/>
      <c r="K267" s="112"/>
    </row>
    <row r="268" spans="1:11" ht="14.25">
      <c r="A268" s="2"/>
      <c r="B268" s="117"/>
      <c r="D268" s="12"/>
      <c r="E268" s="125"/>
      <c r="F268" s="125"/>
      <c r="G268" s="112"/>
      <c r="H268" s="112"/>
      <c r="I268" s="112"/>
      <c r="J268" s="112"/>
      <c r="K268" s="112"/>
    </row>
    <row r="269" spans="1:11" ht="14.25">
      <c r="A269" s="2"/>
      <c r="B269" s="117"/>
      <c r="D269" s="12"/>
      <c r="E269" s="125"/>
      <c r="F269" s="125"/>
      <c r="G269" s="112"/>
      <c r="H269" s="112"/>
      <c r="I269" s="112"/>
      <c r="J269" s="112"/>
      <c r="K269" s="112"/>
    </row>
    <row r="270" spans="1:11" ht="14.25">
      <c r="A270" s="2"/>
      <c r="B270" s="117"/>
      <c r="D270" s="12"/>
      <c r="E270" s="125"/>
      <c r="F270" s="125"/>
      <c r="G270" s="112"/>
      <c r="H270" s="112"/>
      <c r="I270" s="112"/>
      <c r="J270" s="112"/>
      <c r="K270" s="112"/>
    </row>
    <row r="271" spans="1:11" ht="14.25">
      <c r="A271" s="2"/>
      <c r="B271" s="117"/>
      <c r="D271" s="12"/>
      <c r="E271" s="125"/>
      <c r="F271" s="125"/>
      <c r="G271" s="112"/>
      <c r="H271" s="112"/>
      <c r="I271" s="112"/>
      <c r="J271" s="112"/>
      <c r="K271" s="112"/>
    </row>
    <row r="272" spans="1:11" ht="14.25">
      <c r="A272" s="2"/>
      <c r="B272" s="117"/>
      <c r="D272" s="12"/>
      <c r="E272" s="125"/>
      <c r="F272" s="125"/>
      <c r="G272" s="112"/>
      <c r="H272" s="112"/>
      <c r="I272" s="112"/>
      <c r="J272" s="112"/>
      <c r="K272" s="112"/>
    </row>
    <row r="273" spans="1:11" ht="14.25">
      <c r="A273" s="2"/>
      <c r="B273" s="117"/>
      <c r="D273" s="12"/>
      <c r="E273" s="125"/>
      <c r="F273" s="125"/>
      <c r="G273" s="112"/>
      <c r="H273" s="112"/>
      <c r="I273" s="112"/>
      <c r="J273" s="112"/>
      <c r="K273" s="112"/>
    </row>
    <row r="274" spans="1:11" ht="14.25">
      <c r="A274" s="2"/>
      <c r="B274" s="117"/>
      <c r="D274" s="12"/>
      <c r="E274" s="125"/>
      <c r="F274" s="125"/>
      <c r="G274" s="112"/>
      <c r="H274" s="112"/>
      <c r="I274" s="112"/>
      <c r="J274" s="112"/>
      <c r="K274" s="112"/>
    </row>
    <row r="275" spans="1:11" ht="14.25">
      <c r="A275" s="2"/>
      <c r="B275" s="117"/>
      <c r="C275" s="2"/>
      <c r="D275" s="12"/>
      <c r="E275" s="125"/>
      <c r="F275" s="125"/>
      <c r="G275" s="112"/>
      <c r="H275" s="112"/>
      <c r="I275" s="112"/>
      <c r="J275" s="112"/>
      <c r="K275" s="112"/>
    </row>
    <row r="276" spans="1:11" ht="14.25">
      <c r="A276" s="2"/>
      <c r="B276" s="117"/>
      <c r="C276" s="2"/>
      <c r="D276" s="12"/>
      <c r="E276" s="125"/>
      <c r="F276" s="125"/>
      <c r="G276" s="112"/>
      <c r="H276" s="112"/>
      <c r="I276" s="112"/>
      <c r="J276" s="112"/>
      <c r="K276" s="112"/>
    </row>
    <row r="277" spans="1:11" ht="14.25">
      <c r="A277" s="2"/>
      <c r="B277" s="117"/>
      <c r="C277" s="2"/>
      <c r="D277" s="12"/>
      <c r="E277" s="125"/>
      <c r="F277" s="125"/>
      <c r="G277" s="112"/>
      <c r="H277" s="112"/>
      <c r="I277" s="112"/>
      <c r="J277" s="112"/>
      <c r="K277" s="112"/>
    </row>
    <row r="278" spans="1:11" ht="14.25">
      <c r="A278" s="2"/>
      <c r="B278" s="117"/>
      <c r="C278" s="2"/>
      <c r="D278" s="12"/>
      <c r="E278" s="125"/>
      <c r="F278" s="125"/>
      <c r="G278" s="112"/>
      <c r="H278" s="112"/>
      <c r="I278" s="112"/>
      <c r="J278" s="112"/>
      <c r="K278" s="112"/>
    </row>
    <row r="279" spans="1:11" ht="14.25">
      <c r="A279" s="2"/>
      <c r="B279" s="117"/>
      <c r="C279" s="2"/>
      <c r="D279" s="12"/>
      <c r="E279" s="125"/>
      <c r="F279" s="125"/>
      <c r="G279" s="112"/>
      <c r="H279" s="112"/>
      <c r="I279" s="112"/>
      <c r="J279" s="112"/>
      <c r="K279" s="112"/>
    </row>
    <row r="280" spans="1:11" ht="14.25">
      <c r="A280" s="2"/>
      <c r="B280" s="117"/>
      <c r="C280" s="2"/>
      <c r="D280" s="12"/>
      <c r="E280" s="125"/>
      <c r="F280" s="125"/>
      <c r="G280" s="112"/>
      <c r="H280" s="112"/>
      <c r="I280" s="112"/>
      <c r="J280" s="112"/>
      <c r="K280" s="112"/>
    </row>
    <row r="281" spans="1:11" ht="14.25">
      <c r="A281" s="2"/>
      <c r="B281" s="117"/>
      <c r="C281" s="2"/>
      <c r="D281" s="12"/>
      <c r="E281" s="125"/>
      <c r="F281" s="125"/>
      <c r="G281" s="112"/>
      <c r="H281" s="112"/>
      <c r="I281" s="112"/>
      <c r="J281" s="112"/>
      <c r="K281" s="112"/>
    </row>
    <row r="282" spans="1:11" ht="14.25">
      <c r="A282" s="2"/>
      <c r="B282" s="117"/>
      <c r="C282" s="2"/>
      <c r="D282" s="12"/>
      <c r="E282" s="125"/>
      <c r="F282" s="125"/>
      <c r="G282" s="112"/>
      <c r="H282" s="112"/>
      <c r="I282" s="112"/>
      <c r="J282" s="112"/>
      <c r="K282" s="112"/>
    </row>
    <row r="283" spans="2:14" s="126" customFormat="1" ht="15.75">
      <c r="B283" s="127" t="s">
        <v>124</v>
      </c>
      <c r="C283" s="128" t="s">
        <v>163</v>
      </c>
      <c r="D283" s="129"/>
      <c r="E283" s="129"/>
      <c r="F283" s="129"/>
      <c r="G283" s="130"/>
      <c r="H283" s="130"/>
      <c r="I283" s="130"/>
      <c r="J283" s="130"/>
      <c r="K283" s="130"/>
      <c r="L283" s="130"/>
      <c r="M283" s="130"/>
      <c r="N283" s="131"/>
    </row>
    <row r="284" spans="2:14" s="126" customFormat="1" ht="15.75">
      <c r="B284" s="132"/>
      <c r="C284" s="129"/>
      <c r="D284" s="129"/>
      <c r="E284" s="129"/>
      <c r="F284" s="129"/>
      <c r="G284" s="133"/>
      <c r="H284" s="133" t="s">
        <v>164</v>
      </c>
      <c r="J284" s="133" t="s">
        <v>165</v>
      </c>
      <c r="L284" s="133"/>
      <c r="N284" s="131"/>
    </row>
    <row r="285" spans="2:14" s="126" customFormat="1" ht="15.75">
      <c r="B285" s="132"/>
      <c r="C285" s="129"/>
      <c r="D285" s="129"/>
      <c r="E285" s="129"/>
      <c r="F285" s="134" t="s">
        <v>21</v>
      </c>
      <c r="H285" s="134" t="s">
        <v>166</v>
      </c>
      <c r="J285" s="134" t="s">
        <v>167</v>
      </c>
      <c r="L285" s="133"/>
      <c r="N285" s="131"/>
    </row>
    <row r="286" spans="2:14" s="126" customFormat="1" ht="15.75">
      <c r="B286" s="132"/>
      <c r="C286" s="129"/>
      <c r="D286" s="129"/>
      <c r="E286" s="129"/>
      <c r="F286" s="133" t="s">
        <v>19</v>
      </c>
      <c r="H286" s="133" t="s">
        <v>19</v>
      </c>
      <c r="J286" s="133" t="s">
        <v>19</v>
      </c>
      <c r="L286" s="133"/>
      <c r="N286" s="131"/>
    </row>
    <row r="287" spans="2:14" s="126" customFormat="1" ht="15">
      <c r="B287" s="132"/>
      <c r="C287" s="129"/>
      <c r="D287" s="129"/>
      <c r="E287" s="129"/>
      <c r="F287" s="130"/>
      <c r="H287" s="130"/>
      <c r="J287" s="130"/>
      <c r="L287" s="130"/>
      <c r="N287" s="131"/>
    </row>
    <row r="288" spans="2:14" s="126" customFormat="1" ht="15">
      <c r="B288" s="132"/>
      <c r="C288" s="129"/>
      <c r="D288" s="129"/>
      <c r="E288" s="129" t="s">
        <v>168</v>
      </c>
      <c r="F288" s="135">
        <f>'[1]seg'!C16</f>
        <v>79594</v>
      </c>
      <c r="G288" s="135"/>
      <c r="H288" s="135">
        <f>'[1]seg'!F16</f>
        <v>15852</v>
      </c>
      <c r="I288" s="135"/>
      <c r="J288" s="135">
        <f>'[1]seg'!I16</f>
        <v>146625</v>
      </c>
      <c r="L288" s="130"/>
      <c r="N288" s="131"/>
    </row>
    <row r="289" spans="2:14" s="126" customFormat="1" ht="15">
      <c r="B289" s="132"/>
      <c r="C289" s="129"/>
      <c r="D289" s="129"/>
      <c r="E289" s="129" t="s">
        <v>169</v>
      </c>
      <c r="F289" s="135">
        <f>'[1]seg'!C25</f>
        <v>701</v>
      </c>
      <c r="G289" s="135"/>
      <c r="H289" s="135">
        <f>'[1]seg'!F25</f>
        <v>-61498</v>
      </c>
      <c r="I289" s="135"/>
      <c r="J289" s="135">
        <f>'[1]seg'!I25</f>
        <v>54935</v>
      </c>
      <c r="L289" s="130"/>
      <c r="N289" s="131"/>
    </row>
    <row r="290" spans="2:14" s="126" customFormat="1" ht="15">
      <c r="B290" s="132"/>
      <c r="C290" s="129"/>
      <c r="D290" s="129"/>
      <c r="E290" s="129" t="s">
        <v>170</v>
      </c>
      <c r="F290" s="135">
        <f>'[1]seg'!C34</f>
        <v>35335</v>
      </c>
      <c r="G290" s="135"/>
      <c r="H290" s="135">
        <f>'[1]seg'!F34</f>
        <v>15305</v>
      </c>
      <c r="I290" s="135"/>
      <c r="J290" s="135">
        <f>'[1]seg'!I34</f>
        <v>126524</v>
      </c>
      <c r="L290" s="130"/>
      <c r="N290" s="131"/>
    </row>
    <row r="291" spans="2:14" s="126" customFormat="1" ht="15">
      <c r="B291" s="132"/>
      <c r="C291" s="129"/>
      <c r="D291" s="129"/>
      <c r="E291" s="129" t="s">
        <v>171</v>
      </c>
      <c r="F291" s="135">
        <f>'[1]seg'!C43</f>
        <v>72838</v>
      </c>
      <c r="G291" s="135"/>
      <c r="H291" s="135">
        <f>'[1]seg'!F43</f>
        <v>-13632</v>
      </c>
      <c r="I291" s="135"/>
      <c r="J291" s="135">
        <f>'[1]seg'!I43</f>
        <v>91466</v>
      </c>
      <c r="L291" s="130"/>
      <c r="N291" s="131"/>
    </row>
    <row r="292" spans="2:14" s="126" customFormat="1" ht="15">
      <c r="B292" s="132"/>
      <c r="C292" s="129"/>
      <c r="D292" s="129"/>
      <c r="E292" s="129" t="s">
        <v>172</v>
      </c>
      <c r="F292" s="136">
        <f>'[1]seg'!C45+'[1]seg'!C67</f>
        <v>33916</v>
      </c>
      <c r="G292" s="135"/>
      <c r="H292" s="136">
        <f>'[1]seg'!F45+'[1]seg'!F67</f>
        <v>-93092</v>
      </c>
      <c r="I292" s="135"/>
      <c r="J292" s="136">
        <f>'[1]seg'!I45+'[1]seg'!I67</f>
        <v>276662</v>
      </c>
      <c r="L292" s="130"/>
      <c r="N292" s="131"/>
    </row>
    <row r="293" spans="2:14" s="126" customFormat="1" ht="15">
      <c r="B293" s="132"/>
      <c r="C293" s="129"/>
      <c r="D293" s="129"/>
      <c r="E293" s="129"/>
      <c r="F293" s="137">
        <f>SUM(F288:F292)</f>
        <v>222384</v>
      </c>
      <c r="G293" s="137"/>
      <c r="H293" s="137">
        <f>SUM(H288:H292)</f>
        <v>-137065</v>
      </c>
      <c r="I293" s="137"/>
      <c r="J293" s="137">
        <f>SUM(J288:J292)</f>
        <v>696212</v>
      </c>
      <c r="L293" s="130"/>
      <c r="N293" s="131"/>
    </row>
    <row r="294" spans="2:14" s="126" customFormat="1" ht="15">
      <c r="B294" s="132"/>
      <c r="C294" s="129"/>
      <c r="D294" s="129"/>
      <c r="E294" s="129" t="s">
        <v>173</v>
      </c>
      <c r="F294" s="137"/>
      <c r="G294" s="135"/>
      <c r="H294" s="137"/>
      <c r="I294" s="135"/>
      <c r="J294" s="137"/>
      <c r="L294" s="130"/>
      <c r="N294" s="131"/>
    </row>
    <row r="295" spans="2:14" s="126" customFormat="1" ht="15">
      <c r="B295" s="132"/>
      <c r="C295" s="129"/>
      <c r="D295" s="129"/>
      <c r="E295" s="129" t="s">
        <v>174</v>
      </c>
      <c r="F295" s="138">
        <v>0</v>
      </c>
      <c r="G295" s="135"/>
      <c r="H295" s="136">
        <f>'[1]seg'!F76</f>
        <v>3366</v>
      </c>
      <c r="I295" s="135"/>
      <c r="J295" s="136">
        <v>0</v>
      </c>
      <c r="L295" s="130"/>
      <c r="N295" s="131"/>
    </row>
    <row r="296" spans="2:14" s="126" customFormat="1" ht="15">
      <c r="B296" s="132"/>
      <c r="C296" s="129"/>
      <c r="D296" s="129"/>
      <c r="E296" s="129"/>
      <c r="F296" s="137">
        <f>F293+F295</f>
        <v>222384</v>
      </c>
      <c r="G296" s="135"/>
      <c r="H296" s="137">
        <f>H293+H295</f>
        <v>-133699</v>
      </c>
      <c r="I296" s="135"/>
      <c r="J296" s="137">
        <f>J293+J295</f>
        <v>696212</v>
      </c>
      <c r="L296" s="130"/>
      <c r="N296" s="131"/>
    </row>
    <row r="297" spans="2:14" s="126" customFormat="1" ht="15">
      <c r="B297" s="132"/>
      <c r="C297" s="129"/>
      <c r="D297" s="129"/>
      <c r="E297" s="129" t="s">
        <v>175</v>
      </c>
      <c r="F297" s="137">
        <f>'[1]seg'!C46</f>
        <v>-35074</v>
      </c>
      <c r="G297" s="135"/>
      <c r="H297" s="137">
        <f>'[1]seg'!F46</f>
        <v>117631</v>
      </c>
      <c r="I297" s="135"/>
      <c r="J297" s="137">
        <f>'[1]seg'!I46</f>
        <v>-185902</v>
      </c>
      <c r="L297" s="130"/>
      <c r="N297" s="131"/>
    </row>
    <row r="298" spans="2:14" s="126" customFormat="1" ht="15.75" thickBot="1">
      <c r="B298" s="132"/>
      <c r="C298" s="129"/>
      <c r="D298" s="129"/>
      <c r="E298" s="129"/>
      <c r="F298" s="139">
        <f>SUM(F296:F297)</f>
        <v>187310</v>
      </c>
      <c r="G298" s="135"/>
      <c r="H298" s="139">
        <f>SUM(H296:H297)</f>
        <v>-16068</v>
      </c>
      <c r="I298" s="135"/>
      <c r="J298" s="139">
        <f>SUM(J296:J297)</f>
        <v>510310</v>
      </c>
      <c r="L298" s="130"/>
      <c r="N298" s="131"/>
    </row>
    <row r="299" spans="2:14" s="126" customFormat="1" ht="15.75" thickTop="1">
      <c r="B299" s="132"/>
      <c r="C299" s="129"/>
      <c r="D299" s="129"/>
      <c r="E299" s="129"/>
      <c r="F299" s="140"/>
      <c r="H299" s="140"/>
      <c r="J299" s="140"/>
      <c r="L299" s="130"/>
      <c r="N299" s="131"/>
    </row>
    <row r="300" spans="1:13" ht="15">
      <c r="A300" s="2"/>
      <c r="B300" s="90" t="s">
        <v>126</v>
      </c>
      <c r="C300" s="123" t="s">
        <v>176</v>
      </c>
      <c r="D300" s="123"/>
      <c r="E300" s="123"/>
      <c r="F300" s="123"/>
      <c r="G300" s="111"/>
      <c r="H300" s="111"/>
      <c r="I300" s="111"/>
      <c r="J300" s="111"/>
      <c r="K300" s="111"/>
      <c r="L300" s="111"/>
      <c r="M300" s="111"/>
    </row>
    <row r="301" spans="1:13" ht="15">
      <c r="A301" s="2"/>
      <c r="B301" s="90"/>
      <c r="C301" s="123"/>
      <c r="D301" s="123"/>
      <c r="E301" s="123"/>
      <c r="F301" s="123"/>
      <c r="G301" s="111"/>
      <c r="H301" s="111"/>
      <c r="I301" s="111"/>
      <c r="J301" s="111"/>
      <c r="K301" s="111"/>
      <c r="L301" s="111"/>
      <c r="M301" s="111"/>
    </row>
    <row r="302" spans="1:13" ht="15">
      <c r="A302" s="2"/>
      <c r="B302" s="90"/>
      <c r="C302" s="123"/>
      <c r="D302" s="123"/>
      <c r="E302" s="123"/>
      <c r="F302" s="123"/>
      <c r="G302" s="111"/>
      <c r="H302" s="111"/>
      <c r="I302" s="111"/>
      <c r="J302" s="111"/>
      <c r="K302" s="111"/>
      <c r="L302" s="111"/>
      <c r="M302" s="111"/>
    </row>
    <row r="303" spans="1:13" ht="15">
      <c r="A303" s="2"/>
      <c r="B303" s="90"/>
      <c r="C303" s="123"/>
      <c r="D303" s="123"/>
      <c r="E303" s="123"/>
      <c r="F303" s="123"/>
      <c r="G303" s="111"/>
      <c r="H303" s="111"/>
      <c r="I303" s="111"/>
      <c r="J303" s="111"/>
      <c r="K303" s="111"/>
      <c r="L303" s="111"/>
      <c r="M303" s="111"/>
    </row>
    <row r="304" spans="1:13" ht="15">
      <c r="A304" s="2"/>
      <c r="B304" s="90"/>
      <c r="C304" s="123"/>
      <c r="D304" s="123"/>
      <c r="E304" s="123"/>
      <c r="F304" s="123"/>
      <c r="G304" s="111"/>
      <c r="H304" s="111"/>
      <c r="I304" s="111"/>
      <c r="J304" s="111"/>
      <c r="K304" s="111"/>
      <c r="L304" s="111"/>
      <c r="M304" s="111"/>
    </row>
    <row r="305" spans="1:13" ht="15">
      <c r="A305" s="2"/>
      <c r="B305" s="90"/>
      <c r="C305" s="123"/>
      <c r="D305" s="123"/>
      <c r="E305" s="123"/>
      <c r="F305" s="123"/>
      <c r="G305" s="111"/>
      <c r="H305" s="111"/>
      <c r="I305" s="111"/>
      <c r="J305" s="111"/>
      <c r="K305" s="111"/>
      <c r="L305" s="111"/>
      <c r="M305" s="111"/>
    </row>
    <row r="306" spans="1:13" ht="15">
      <c r="A306" s="2"/>
      <c r="B306" s="90"/>
      <c r="C306" s="123"/>
      <c r="D306" s="123"/>
      <c r="E306" s="123"/>
      <c r="F306" s="123"/>
      <c r="G306" s="111"/>
      <c r="H306" s="111"/>
      <c r="I306" s="111"/>
      <c r="J306" s="111"/>
      <c r="K306" s="111"/>
      <c r="L306" s="111"/>
      <c r="M306" s="111"/>
    </row>
    <row r="307" spans="1:13" ht="15">
      <c r="A307" s="2"/>
      <c r="B307" s="90" t="s">
        <v>128</v>
      </c>
      <c r="C307" s="123" t="s">
        <v>177</v>
      </c>
      <c r="D307" s="123"/>
      <c r="E307" s="123"/>
      <c r="F307" s="123"/>
      <c r="G307" s="111"/>
      <c r="H307" s="111"/>
      <c r="I307" s="111"/>
      <c r="J307" s="113"/>
      <c r="K307" s="111"/>
      <c r="L307" s="111"/>
      <c r="M307" s="111"/>
    </row>
    <row r="308" spans="1:13" ht="15">
      <c r="A308" s="2"/>
      <c r="B308" s="90"/>
      <c r="C308" s="123"/>
      <c r="D308" s="123"/>
      <c r="E308" s="123"/>
      <c r="F308" s="123"/>
      <c r="G308" s="111"/>
      <c r="H308" s="111"/>
      <c r="I308" s="111"/>
      <c r="J308" s="113"/>
      <c r="K308" s="111"/>
      <c r="L308" s="111"/>
      <c r="M308" s="111"/>
    </row>
    <row r="309" spans="1:13" ht="15">
      <c r="A309" s="2"/>
      <c r="B309" s="90"/>
      <c r="C309" s="123"/>
      <c r="D309" s="123"/>
      <c r="E309" s="123"/>
      <c r="F309" s="123"/>
      <c r="G309" s="111"/>
      <c r="H309" s="111"/>
      <c r="I309" s="111"/>
      <c r="J309" s="113"/>
      <c r="K309" s="111"/>
      <c r="L309" s="111"/>
      <c r="M309" s="111"/>
    </row>
    <row r="310" spans="1:13" ht="15">
      <c r="A310" s="2"/>
      <c r="B310" s="90"/>
      <c r="C310" s="123"/>
      <c r="D310" s="123"/>
      <c r="E310" s="123"/>
      <c r="F310" s="123"/>
      <c r="G310" s="111"/>
      <c r="H310" s="111"/>
      <c r="I310" s="111"/>
      <c r="J310" s="113"/>
      <c r="K310" s="111"/>
      <c r="L310" s="111"/>
      <c r="M310" s="111"/>
    </row>
    <row r="311" spans="1:13" ht="15">
      <c r="A311" s="2"/>
      <c r="B311" s="90"/>
      <c r="C311" s="123"/>
      <c r="D311" s="123"/>
      <c r="E311" s="123"/>
      <c r="F311" s="123"/>
      <c r="G311" s="111"/>
      <c r="H311" s="111"/>
      <c r="I311" s="111"/>
      <c r="J311" s="113"/>
      <c r="K311" s="111"/>
      <c r="L311" s="111"/>
      <c r="M311" s="111"/>
    </row>
    <row r="312" spans="1:13" ht="15">
      <c r="A312" s="2"/>
      <c r="B312" s="90" t="s">
        <v>130</v>
      </c>
      <c r="C312" s="123" t="s">
        <v>178</v>
      </c>
      <c r="D312" s="123"/>
      <c r="E312" s="123"/>
      <c r="F312" s="123"/>
      <c r="G312" s="111"/>
      <c r="H312" s="111"/>
      <c r="I312" s="111"/>
      <c r="J312" s="113"/>
      <c r="K312" s="111"/>
      <c r="L312" s="111"/>
      <c r="M312" s="111"/>
    </row>
    <row r="313" spans="1:13" ht="15">
      <c r="A313" s="2"/>
      <c r="B313" s="90"/>
      <c r="C313" s="123"/>
      <c r="D313" s="123"/>
      <c r="E313" s="123"/>
      <c r="F313" s="123"/>
      <c r="G313" s="111"/>
      <c r="H313" s="111"/>
      <c r="I313" s="111"/>
      <c r="J313" s="113"/>
      <c r="K313" s="111"/>
      <c r="L313" s="111"/>
      <c r="M313" s="111"/>
    </row>
    <row r="314" spans="1:13" ht="15">
      <c r="A314" s="2"/>
      <c r="B314" s="90"/>
      <c r="C314" s="123"/>
      <c r="D314" s="123"/>
      <c r="E314" s="123"/>
      <c r="F314" s="123"/>
      <c r="G314" s="111"/>
      <c r="H314" s="111"/>
      <c r="I314" s="111"/>
      <c r="J314" s="113"/>
      <c r="K314" s="111"/>
      <c r="L314" s="111"/>
      <c r="M314" s="111"/>
    </row>
    <row r="315" spans="1:13" ht="15">
      <c r="A315" s="2"/>
      <c r="B315" s="90"/>
      <c r="C315" s="123"/>
      <c r="D315" s="123"/>
      <c r="E315" s="123"/>
      <c r="F315" s="123"/>
      <c r="G315" s="111"/>
      <c r="H315" s="111"/>
      <c r="I315" s="111"/>
      <c r="J315" s="113"/>
      <c r="K315" s="111"/>
      <c r="L315" s="111"/>
      <c r="M315" s="111"/>
    </row>
    <row r="316" spans="1:13" ht="15">
      <c r="A316" s="2"/>
      <c r="B316" s="90" t="s">
        <v>179</v>
      </c>
      <c r="C316" s="11" t="s">
        <v>180</v>
      </c>
      <c r="D316" s="125"/>
      <c r="E316" s="125"/>
      <c r="F316" s="125"/>
      <c r="G316" s="112"/>
      <c r="H316" s="112"/>
      <c r="I316" s="112"/>
      <c r="J316" s="115"/>
      <c r="K316" s="112"/>
      <c r="L316" s="112"/>
      <c r="M316" s="112"/>
    </row>
    <row r="317" spans="1:13" ht="15.75">
      <c r="A317" s="2"/>
      <c r="B317" s="90"/>
      <c r="C317" s="129" t="s">
        <v>181</v>
      </c>
      <c r="D317" s="12"/>
      <c r="E317" s="125"/>
      <c r="F317" s="125"/>
      <c r="G317" s="112"/>
      <c r="H317" s="112"/>
      <c r="I317" s="112"/>
      <c r="J317" s="115"/>
      <c r="K317" s="112"/>
      <c r="L317" s="112"/>
      <c r="M317" s="112"/>
    </row>
    <row r="318" spans="1:13" ht="14.25">
      <c r="A318" s="2"/>
      <c r="C318" s="125"/>
      <c r="D318" s="125"/>
      <c r="E318" s="125"/>
      <c r="F318" s="125"/>
      <c r="G318" s="112"/>
      <c r="H318" s="112"/>
      <c r="I318" s="112"/>
      <c r="J318" s="115"/>
      <c r="K318" s="112"/>
      <c r="L318" s="112"/>
      <c r="M318" s="112"/>
    </row>
    <row r="319" spans="1:13" ht="15">
      <c r="A319" s="2"/>
      <c r="B319" s="90" t="s">
        <v>182</v>
      </c>
      <c r="C319" s="123" t="s">
        <v>183</v>
      </c>
      <c r="D319" s="123"/>
      <c r="E319" s="123"/>
      <c r="F319" s="123"/>
      <c r="G319" s="111"/>
      <c r="H319" s="113"/>
      <c r="I319" s="111"/>
      <c r="J319" s="111"/>
      <c r="K319" s="111"/>
      <c r="L319" s="92"/>
      <c r="M319" s="111"/>
    </row>
    <row r="320" spans="1:13" ht="15">
      <c r="A320" s="2"/>
      <c r="B320" s="90"/>
      <c r="C320" s="123"/>
      <c r="D320" s="123"/>
      <c r="E320" s="123"/>
      <c r="F320" s="123"/>
      <c r="G320" s="111"/>
      <c r="H320" s="113"/>
      <c r="I320" s="111"/>
      <c r="J320" s="111"/>
      <c r="K320" s="111"/>
      <c r="L320" s="92"/>
      <c r="M320" s="111"/>
    </row>
    <row r="321" spans="1:13" ht="15">
      <c r="A321" s="2"/>
      <c r="B321" s="90"/>
      <c r="C321" s="123"/>
      <c r="D321" s="123"/>
      <c r="E321" s="123"/>
      <c r="F321" s="123"/>
      <c r="G321" s="111"/>
      <c r="H321" s="113"/>
      <c r="I321" s="111"/>
      <c r="J321" s="111"/>
      <c r="K321" s="111"/>
      <c r="L321" s="92"/>
      <c r="M321" s="111"/>
    </row>
    <row r="322" spans="1:13" ht="15">
      <c r="A322" s="2"/>
      <c r="B322" s="90"/>
      <c r="C322" s="123"/>
      <c r="D322" s="123"/>
      <c r="E322" s="123"/>
      <c r="F322" s="123"/>
      <c r="G322" s="111"/>
      <c r="H322" s="113"/>
      <c r="I322" s="111"/>
      <c r="J322" s="111"/>
      <c r="K322" s="111"/>
      <c r="L322" s="92"/>
      <c r="M322" s="111"/>
    </row>
    <row r="323" spans="1:13" ht="15">
      <c r="A323" s="2"/>
      <c r="B323" s="90" t="s">
        <v>184</v>
      </c>
      <c r="C323" s="123" t="s">
        <v>185</v>
      </c>
      <c r="D323" s="125"/>
      <c r="E323" s="125"/>
      <c r="F323" s="125"/>
      <c r="G323" s="112"/>
      <c r="H323" s="115"/>
      <c r="I323" s="112"/>
      <c r="J323" s="112"/>
      <c r="K323" s="112"/>
      <c r="M323" s="112"/>
    </row>
    <row r="324" spans="1:13" ht="15">
      <c r="A324" s="2"/>
      <c r="B324" s="117"/>
      <c r="C324" s="129" t="s">
        <v>186</v>
      </c>
      <c r="D324" s="125"/>
      <c r="E324" s="125"/>
      <c r="F324" s="125"/>
      <c r="G324" s="112"/>
      <c r="H324" s="115"/>
      <c r="I324" s="112"/>
      <c r="J324" s="112"/>
      <c r="K324" s="112"/>
      <c r="M324" s="112"/>
    </row>
    <row r="325" spans="1:13" ht="14.25">
      <c r="A325" s="2"/>
      <c r="B325" s="117"/>
      <c r="C325" s="125"/>
      <c r="D325" s="125"/>
      <c r="E325" s="125"/>
      <c r="F325" s="125"/>
      <c r="G325" s="112"/>
      <c r="H325" s="115"/>
      <c r="I325" s="112"/>
      <c r="J325" s="112"/>
      <c r="K325" s="112"/>
      <c r="M325" s="112"/>
    </row>
    <row r="326" spans="1:13" ht="15">
      <c r="A326" s="2"/>
      <c r="B326" s="90" t="s">
        <v>187</v>
      </c>
      <c r="C326" s="123" t="s">
        <v>188</v>
      </c>
      <c r="D326" s="125"/>
      <c r="E326" s="125"/>
      <c r="F326" s="125"/>
      <c r="G326" s="112"/>
      <c r="H326" s="115"/>
      <c r="I326" s="112"/>
      <c r="J326" s="112"/>
      <c r="K326" s="112"/>
      <c r="M326" s="112"/>
    </row>
    <row r="327" spans="1:13" ht="15">
      <c r="A327" s="2"/>
      <c r="B327" s="117"/>
      <c r="C327" s="129" t="s">
        <v>189</v>
      </c>
      <c r="D327" s="125"/>
      <c r="E327" s="125"/>
      <c r="F327" s="125"/>
      <c r="G327" s="112"/>
      <c r="H327" s="115"/>
      <c r="I327" s="112"/>
      <c r="J327" s="112"/>
      <c r="K327" s="112"/>
      <c r="M327" s="112"/>
    </row>
    <row r="328" spans="1:13" ht="14.25">
      <c r="A328" s="2"/>
      <c r="B328" s="117"/>
      <c r="C328" s="125"/>
      <c r="D328" s="125"/>
      <c r="E328" s="125"/>
      <c r="F328" s="125"/>
      <c r="G328" s="112"/>
      <c r="H328" s="115"/>
      <c r="I328" s="112"/>
      <c r="J328" s="112"/>
      <c r="K328" s="112"/>
      <c r="M328" s="112"/>
    </row>
    <row r="329" spans="1:13" ht="14.25">
      <c r="A329" s="2"/>
      <c r="B329" s="117"/>
      <c r="C329" s="125"/>
      <c r="D329" s="125"/>
      <c r="E329" s="125"/>
      <c r="F329" s="125"/>
      <c r="G329" s="112"/>
      <c r="H329" s="115"/>
      <c r="I329" s="112"/>
      <c r="J329" s="112"/>
      <c r="K329" s="112"/>
      <c r="M329" s="112"/>
    </row>
    <row r="330" spans="1:13" ht="14.25">
      <c r="A330" s="2"/>
      <c r="B330" s="117"/>
      <c r="C330" s="125"/>
      <c r="D330" s="125"/>
      <c r="E330" s="125"/>
      <c r="F330" s="125"/>
      <c r="G330" s="112"/>
      <c r="H330" s="115"/>
      <c r="I330" s="112"/>
      <c r="J330" s="112"/>
      <c r="K330" s="112"/>
      <c r="M330" s="112"/>
    </row>
    <row r="331" spans="1:13" ht="14.25">
      <c r="A331" s="2"/>
      <c r="B331" s="117"/>
      <c r="C331" s="125"/>
      <c r="D331" s="125"/>
      <c r="E331" s="125"/>
      <c r="F331" s="125"/>
      <c r="G331" s="112"/>
      <c r="H331" s="115"/>
      <c r="I331" s="112"/>
      <c r="J331" s="112"/>
      <c r="K331" s="112"/>
      <c r="M331" s="112"/>
    </row>
    <row r="332" spans="1:13" ht="14.25">
      <c r="A332" s="2"/>
      <c r="B332" s="12" t="s">
        <v>190</v>
      </c>
      <c r="C332" s="2"/>
      <c r="D332" s="12"/>
      <c r="E332" s="12"/>
      <c r="F332" s="12"/>
      <c r="G332" s="112"/>
      <c r="H332" s="112"/>
      <c r="I332" s="112"/>
      <c r="J332" s="112"/>
      <c r="K332" s="112"/>
      <c r="L332" s="112"/>
      <c r="M332" s="112"/>
    </row>
    <row r="333" spans="1:13" ht="14.25">
      <c r="A333" s="2"/>
      <c r="B333" s="12"/>
      <c r="C333" s="2"/>
      <c r="D333" s="12"/>
      <c r="E333" s="12"/>
      <c r="F333" s="12"/>
      <c r="G333" s="112"/>
      <c r="H333" s="112"/>
      <c r="I333" s="112"/>
      <c r="J333" s="112"/>
      <c r="K333" s="112"/>
      <c r="L333" s="112"/>
      <c r="M333" s="112"/>
    </row>
    <row r="334" spans="1:13" ht="14.25">
      <c r="A334" s="2"/>
      <c r="B334" s="12" t="s">
        <v>191</v>
      </c>
      <c r="C334" s="2"/>
      <c r="D334" s="12"/>
      <c r="E334" s="12"/>
      <c r="F334" s="12"/>
      <c r="G334" s="112"/>
      <c r="H334" s="112"/>
      <c r="I334" s="112"/>
      <c r="J334" s="112"/>
      <c r="K334" s="112"/>
      <c r="L334" s="112"/>
      <c r="M334" s="112"/>
    </row>
    <row r="335" spans="1:13" ht="14.25">
      <c r="A335" s="2"/>
      <c r="B335" s="12" t="s">
        <v>192</v>
      </c>
      <c r="C335" s="2"/>
      <c r="E335" s="12"/>
      <c r="F335" s="12"/>
      <c r="H335" s="112"/>
      <c r="I335" s="112"/>
      <c r="J335" s="112"/>
      <c r="K335" s="112"/>
      <c r="L335" s="112"/>
      <c r="M335" s="112"/>
    </row>
    <row r="336" spans="1:13" ht="14.25">
      <c r="A336" s="2"/>
      <c r="B336" s="12" t="s">
        <v>193</v>
      </c>
      <c r="C336" s="2"/>
      <c r="D336" s="12"/>
      <c r="E336" s="12"/>
      <c r="F336" s="12"/>
      <c r="G336" s="112"/>
      <c r="H336" s="112"/>
      <c r="I336" s="112"/>
      <c r="J336" s="112"/>
      <c r="K336" s="112"/>
      <c r="L336" s="112"/>
      <c r="M336" s="112"/>
    </row>
    <row r="337" spans="1:13" ht="14.25">
      <c r="A337" s="2"/>
      <c r="B337" s="141" t="s">
        <v>194</v>
      </c>
      <c r="C337" s="2"/>
      <c r="D337" s="12"/>
      <c r="E337" s="12"/>
      <c r="F337" s="12"/>
      <c r="G337" s="112"/>
      <c r="H337" s="112"/>
      <c r="I337" s="112"/>
      <c r="J337" s="112"/>
      <c r="K337" s="112"/>
      <c r="L337" s="112"/>
      <c r="M337" s="112"/>
    </row>
    <row r="338" spans="1:13" ht="14.25">
      <c r="A338" s="2"/>
      <c r="B338" s="12" t="s">
        <v>195</v>
      </c>
      <c r="C338" s="2"/>
      <c r="D338" s="12"/>
      <c r="E338" s="12"/>
      <c r="F338" s="12"/>
      <c r="G338" s="112"/>
      <c r="H338" s="112"/>
      <c r="I338" s="112"/>
      <c r="J338" s="112"/>
      <c r="K338" s="112"/>
      <c r="L338" s="112"/>
      <c r="M338" s="112"/>
    </row>
    <row r="339" spans="6:12" ht="14.25">
      <c r="F339" s="112"/>
      <c r="G339" s="112"/>
      <c r="H339" s="112"/>
      <c r="I339" s="112"/>
      <c r="J339" s="112"/>
      <c r="K339" s="112"/>
      <c r="L339" s="112"/>
    </row>
    <row r="340" spans="6:12" ht="14.25">
      <c r="F340" s="112"/>
      <c r="G340" s="112"/>
      <c r="H340" s="112"/>
      <c r="I340" s="112"/>
      <c r="J340" s="112"/>
      <c r="K340" s="112"/>
      <c r="L340" s="112"/>
    </row>
    <row r="341" spans="4:13" ht="15">
      <c r="D341" s="90"/>
      <c r="F341" s="3"/>
      <c r="G341" s="3"/>
      <c r="H341" s="13"/>
      <c r="I341" s="111"/>
      <c r="J341" s="113"/>
      <c r="K341" s="111"/>
      <c r="L341" s="111"/>
      <c r="M341" s="111"/>
    </row>
    <row r="342" spans="4:13" ht="14.25">
      <c r="D342" s="117"/>
      <c r="F342" s="1"/>
      <c r="G342" s="1"/>
      <c r="I342" s="112"/>
      <c r="J342" s="115"/>
      <c r="K342" s="112"/>
      <c r="L342" s="112"/>
      <c r="M342" s="112"/>
    </row>
    <row r="343" spans="4:13" ht="14.25">
      <c r="D343" s="2"/>
      <c r="F343" s="1"/>
      <c r="G343" s="1"/>
      <c r="I343" s="112"/>
      <c r="J343" s="115"/>
      <c r="K343" s="112"/>
      <c r="L343" s="112"/>
      <c r="M343" s="112"/>
    </row>
    <row r="344" spans="6:12" ht="14.25">
      <c r="F344" s="112"/>
      <c r="G344" s="112"/>
      <c r="H344" s="112"/>
      <c r="I344" s="112"/>
      <c r="J344" s="112"/>
      <c r="K344" s="112"/>
      <c r="L344" s="112"/>
    </row>
    <row r="345" spans="6:12" ht="14.25">
      <c r="F345" s="112"/>
      <c r="G345" s="112"/>
      <c r="H345" s="112"/>
      <c r="I345" s="112"/>
      <c r="J345" s="112"/>
      <c r="K345" s="112"/>
      <c r="L345" s="112"/>
    </row>
    <row r="346" spans="6:12" ht="14.25">
      <c r="F346" s="112"/>
      <c r="G346" s="112"/>
      <c r="H346" s="112"/>
      <c r="I346" s="112"/>
      <c r="J346" s="112"/>
      <c r="K346" s="112"/>
      <c r="L346" s="112"/>
    </row>
    <row r="347" spans="6:12" ht="14.25">
      <c r="F347" s="112"/>
      <c r="G347" s="112"/>
      <c r="H347" s="112"/>
      <c r="I347" s="112"/>
      <c r="J347" s="112"/>
      <c r="K347" s="112"/>
      <c r="L347" s="112"/>
    </row>
    <row r="348" spans="6:12" ht="14.25">
      <c r="F348" s="112"/>
      <c r="G348" s="112"/>
      <c r="H348" s="112"/>
      <c r="I348" s="112"/>
      <c r="J348" s="112"/>
      <c r="K348" s="112"/>
      <c r="L348" s="112"/>
    </row>
    <row r="349" spans="6:12" ht="14.25">
      <c r="F349" s="112"/>
      <c r="G349" s="112"/>
      <c r="H349" s="112"/>
      <c r="I349" s="112"/>
      <c r="J349" s="112"/>
      <c r="K349" s="112"/>
      <c r="L349" s="112"/>
    </row>
    <row r="350" spans="6:12" ht="14.25">
      <c r="F350" s="112"/>
      <c r="G350" s="112"/>
      <c r="H350" s="112"/>
      <c r="I350" s="112"/>
      <c r="J350" s="112"/>
      <c r="K350" s="112"/>
      <c r="L350" s="112"/>
    </row>
    <row r="351" spans="6:12" ht="14.25">
      <c r="F351" s="112"/>
      <c r="G351" s="112"/>
      <c r="H351" s="112"/>
      <c r="I351" s="112"/>
      <c r="J351" s="112"/>
      <c r="K351" s="112"/>
      <c r="L351" s="112"/>
    </row>
    <row r="352" spans="6:12" ht="14.25">
      <c r="F352" s="112"/>
      <c r="G352" s="112"/>
      <c r="H352" s="112"/>
      <c r="I352" s="112"/>
      <c r="J352" s="112"/>
      <c r="K352" s="112"/>
      <c r="L352" s="112"/>
    </row>
    <row r="353" spans="6:12" ht="14.25">
      <c r="F353" s="112"/>
      <c r="G353" s="112"/>
      <c r="H353" s="112"/>
      <c r="I353" s="112"/>
      <c r="J353" s="112"/>
      <c r="K353" s="112"/>
      <c r="L353" s="112"/>
    </row>
    <row r="354" spans="6:12" ht="14.25">
      <c r="F354" s="112"/>
      <c r="G354" s="112"/>
      <c r="H354" s="112"/>
      <c r="I354" s="112"/>
      <c r="J354" s="112"/>
      <c r="K354" s="112"/>
      <c r="L354" s="112"/>
    </row>
    <row r="355" spans="6:12" ht="14.25">
      <c r="F355" s="112"/>
      <c r="G355" s="112"/>
      <c r="H355" s="112"/>
      <c r="I355" s="112"/>
      <c r="J355" s="112"/>
      <c r="K355" s="112"/>
      <c r="L355" s="112"/>
    </row>
    <row r="356" spans="6:12" ht="14.25">
      <c r="F356" s="112"/>
      <c r="G356" s="112"/>
      <c r="H356" s="112"/>
      <c r="I356" s="112"/>
      <c r="J356" s="112"/>
      <c r="K356" s="112"/>
      <c r="L356" s="112"/>
    </row>
    <row r="357" spans="6:12" ht="14.25">
      <c r="F357" s="112"/>
      <c r="G357" s="112"/>
      <c r="H357" s="112"/>
      <c r="I357" s="112"/>
      <c r="J357" s="112"/>
      <c r="K357" s="112"/>
      <c r="L357" s="112"/>
    </row>
    <row r="358" spans="6:12" ht="14.25">
      <c r="F358" s="112"/>
      <c r="G358" s="112"/>
      <c r="H358" s="112"/>
      <c r="I358" s="112"/>
      <c r="J358" s="112"/>
      <c r="K358" s="112"/>
      <c r="L358" s="112"/>
    </row>
    <row r="359" spans="6:12" ht="14.25">
      <c r="F359" s="112"/>
      <c r="G359" s="112"/>
      <c r="H359" s="112"/>
      <c r="I359" s="112"/>
      <c r="J359" s="112"/>
      <c r="K359" s="112"/>
      <c r="L359" s="112"/>
    </row>
    <row r="360" spans="6:12" ht="14.25">
      <c r="F360" s="112"/>
      <c r="G360" s="112"/>
      <c r="H360" s="112"/>
      <c r="I360" s="112"/>
      <c r="J360" s="112"/>
      <c r="K360" s="112"/>
      <c r="L360" s="112"/>
    </row>
    <row r="361" spans="6:12" ht="14.25">
      <c r="F361" s="112"/>
      <c r="G361" s="112"/>
      <c r="H361" s="112"/>
      <c r="I361" s="112"/>
      <c r="J361" s="112"/>
      <c r="K361" s="112"/>
      <c r="L361" s="112"/>
    </row>
    <row r="362" spans="6:12" ht="14.25">
      <c r="F362" s="112"/>
      <c r="G362" s="112"/>
      <c r="H362" s="112"/>
      <c r="I362" s="112"/>
      <c r="J362" s="112"/>
      <c r="K362" s="112"/>
      <c r="L362" s="112"/>
    </row>
    <row r="363" spans="6:12" ht="14.25">
      <c r="F363" s="112"/>
      <c r="G363" s="112"/>
      <c r="H363" s="112"/>
      <c r="I363" s="112"/>
      <c r="J363" s="112"/>
      <c r="K363" s="112"/>
      <c r="L363" s="112"/>
    </row>
    <row r="364" spans="6:12" ht="14.25">
      <c r="F364" s="112"/>
      <c r="G364" s="112"/>
      <c r="H364" s="112"/>
      <c r="I364" s="112"/>
      <c r="J364" s="112"/>
      <c r="K364" s="112"/>
      <c r="L364" s="112"/>
    </row>
    <row r="365" spans="6:12" ht="14.25">
      <c r="F365" s="112"/>
      <c r="G365" s="112"/>
      <c r="H365" s="112"/>
      <c r="I365" s="112"/>
      <c r="J365" s="112"/>
      <c r="K365" s="112"/>
      <c r="L365" s="112"/>
    </row>
    <row r="366" spans="6:12" ht="14.25">
      <c r="F366" s="112"/>
      <c r="G366" s="112"/>
      <c r="H366" s="112"/>
      <c r="I366" s="112"/>
      <c r="J366" s="112"/>
      <c r="K366" s="112"/>
      <c r="L366" s="112"/>
    </row>
    <row r="367" spans="6:12" ht="14.25">
      <c r="F367" s="112"/>
      <c r="G367" s="112"/>
      <c r="H367" s="112"/>
      <c r="I367" s="112"/>
      <c r="J367" s="112"/>
      <c r="K367" s="112"/>
      <c r="L367" s="112"/>
    </row>
    <row r="368" spans="6:12" ht="14.25">
      <c r="F368" s="112"/>
      <c r="G368" s="112"/>
      <c r="H368" s="112"/>
      <c r="I368" s="112"/>
      <c r="J368" s="112"/>
      <c r="K368" s="112"/>
      <c r="L368" s="112"/>
    </row>
    <row r="369" spans="6:12" ht="14.25">
      <c r="F369" s="112"/>
      <c r="G369" s="112"/>
      <c r="H369" s="112"/>
      <c r="I369" s="112"/>
      <c r="J369" s="112"/>
      <c r="K369" s="112"/>
      <c r="L369" s="112"/>
    </row>
    <row r="370" spans="6:12" ht="14.25">
      <c r="F370" s="112"/>
      <c r="G370" s="112"/>
      <c r="H370" s="112"/>
      <c r="I370" s="112"/>
      <c r="J370" s="112"/>
      <c r="K370" s="112"/>
      <c r="L370" s="112"/>
    </row>
    <row r="371" spans="6:12" ht="14.25">
      <c r="F371" s="112"/>
      <c r="G371" s="112"/>
      <c r="H371" s="112"/>
      <c r="I371" s="112"/>
      <c r="J371" s="112"/>
      <c r="K371" s="112"/>
      <c r="L371" s="112"/>
    </row>
    <row r="372" spans="6:12" ht="14.25">
      <c r="F372" s="112"/>
      <c r="G372" s="112"/>
      <c r="H372" s="112"/>
      <c r="I372" s="112"/>
      <c r="J372" s="112"/>
      <c r="K372" s="112"/>
      <c r="L372" s="112"/>
    </row>
    <row r="373" spans="6:12" ht="14.25">
      <c r="F373" s="112"/>
      <c r="G373" s="112"/>
      <c r="H373" s="112"/>
      <c r="I373" s="112"/>
      <c r="J373" s="112"/>
      <c r="K373" s="112"/>
      <c r="L373" s="112"/>
    </row>
    <row r="374" spans="6:12" ht="14.25">
      <c r="F374" s="112"/>
      <c r="G374" s="112"/>
      <c r="H374" s="112"/>
      <c r="I374" s="112"/>
      <c r="J374" s="112"/>
      <c r="K374" s="112"/>
      <c r="L374" s="112"/>
    </row>
    <row r="375" spans="6:12" ht="14.25">
      <c r="F375" s="112"/>
      <c r="G375" s="112"/>
      <c r="H375" s="112"/>
      <c r="I375" s="112"/>
      <c r="J375" s="112"/>
      <c r="K375" s="112"/>
      <c r="L375" s="112"/>
    </row>
    <row r="376" spans="6:12" ht="14.25">
      <c r="F376" s="112"/>
      <c r="G376" s="112"/>
      <c r="H376" s="112"/>
      <c r="I376" s="112"/>
      <c r="J376" s="112"/>
      <c r="K376" s="112"/>
      <c r="L376" s="112"/>
    </row>
    <row r="377" spans="6:12" ht="14.25">
      <c r="F377" s="112"/>
      <c r="G377" s="112"/>
      <c r="H377" s="112"/>
      <c r="I377" s="112"/>
      <c r="J377" s="112"/>
      <c r="K377" s="112"/>
      <c r="L377" s="112"/>
    </row>
    <row r="378" spans="6:12" ht="14.25">
      <c r="F378" s="112"/>
      <c r="G378" s="112"/>
      <c r="H378" s="112"/>
      <c r="I378" s="112"/>
      <c r="J378" s="112"/>
      <c r="K378" s="112"/>
      <c r="L378" s="112"/>
    </row>
    <row r="379" spans="6:12" ht="14.25">
      <c r="F379" s="112"/>
      <c r="G379" s="112"/>
      <c r="H379" s="112"/>
      <c r="I379" s="112"/>
      <c r="J379" s="112"/>
      <c r="K379" s="112"/>
      <c r="L379" s="112"/>
    </row>
    <row r="380" spans="6:12" ht="14.25">
      <c r="F380" s="112"/>
      <c r="G380" s="112"/>
      <c r="H380" s="112"/>
      <c r="I380" s="112"/>
      <c r="J380" s="112"/>
      <c r="K380" s="112"/>
      <c r="L380" s="112"/>
    </row>
    <row r="381" spans="6:12" ht="14.25">
      <c r="F381" s="112"/>
      <c r="G381" s="112"/>
      <c r="H381" s="112"/>
      <c r="I381" s="112"/>
      <c r="J381" s="112"/>
      <c r="K381" s="112"/>
      <c r="L381" s="112"/>
    </row>
    <row r="382" spans="6:12" ht="14.25">
      <c r="F382" s="112"/>
      <c r="G382" s="112"/>
      <c r="H382" s="112"/>
      <c r="I382" s="112"/>
      <c r="J382" s="112"/>
      <c r="K382" s="112"/>
      <c r="L382" s="112"/>
    </row>
    <row r="383" spans="6:12" ht="14.25">
      <c r="F383" s="112"/>
      <c r="G383" s="112"/>
      <c r="H383" s="112"/>
      <c r="I383" s="112"/>
      <c r="J383" s="112"/>
      <c r="K383" s="112"/>
      <c r="L383" s="112"/>
    </row>
    <row r="384" spans="6:12" ht="14.25">
      <c r="F384" s="112"/>
      <c r="G384" s="112"/>
      <c r="H384" s="112"/>
      <c r="I384" s="112"/>
      <c r="J384" s="112"/>
      <c r="K384" s="112"/>
      <c r="L384" s="112"/>
    </row>
    <row r="385" spans="6:12" ht="14.25">
      <c r="F385" s="112"/>
      <c r="G385" s="112"/>
      <c r="H385" s="112"/>
      <c r="I385" s="112"/>
      <c r="J385" s="112"/>
      <c r="K385" s="112"/>
      <c r="L385" s="112"/>
    </row>
    <row r="386" spans="6:12" ht="14.25">
      <c r="F386" s="112"/>
      <c r="G386" s="112"/>
      <c r="H386" s="112"/>
      <c r="I386" s="112"/>
      <c r="J386" s="112"/>
      <c r="K386" s="112"/>
      <c r="L386" s="112"/>
    </row>
    <row r="387" spans="6:12" ht="14.25">
      <c r="F387" s="112"/>
      <c r="G387" s="112"/>
      <c r="H387" s="112"/>
      <c r="I387" s="112"/>
      <c r="J387" s="112"/>
      <c r="K387" s="112"/>
      <c r="L387" s="112"/>
    </row>
    <row r="388" spans="6:12" ht="14.25">
      <c r="F388" s="112"/>
      <c r="G388" s="112"/>
      <c r="H388" s="112"/>
      <c r="I388" s="112"/>
      <c r="J388" s="112"/>
      <c r="K388" s="112"/>
      <c r="L388" s="112"/>
    </row>
    <row r="389" spans="6:12" ht="14.25">
      <c r="F389" s="112"/>
      <c r="G389" s="112"/>
      <c r="H389" s="112"/>
      <c r="I389" s="112"/>
      <c r="J389" s="112"/>
      <c r="K389" s="112"/>
      <c r="L389" s="112"/>
    </row>
    <row r="390" spans="6:12" ht="14.25">
      <c r="F390" s="112"/>
      <c r="G390" s="112"/>
      <c r="H390" s="112"/>
      <c r="I390" s="112"/>
      <c r="J390" s="112"/>
      <c r="K390" s="112"/>
      <c r="L390" s="112"/>
    </row>
    <row r="391" spans="6:12" ht="14.25">
      <c r="F391" s="112"/>
      <c r="G391" s="112"/>
      <c r="H391" s="112"/>
      <c r="I391" s="112"/>
      <c r="J391" s="112"/>
      <c r="K391" s="112"/>
      <c r="L391" s="112"/>
    </row>
    <row r="392" spans="6:12" ht="14.25">
      <c r="F392" s="112"/>
      <c r="G392" s="112"/>
      <c r="H392" s="112"/>
      <c r="I392" s="112"/>
      <c r="J392" s="112"/>
      <c r="K392" s="112"/>
      <c r="L392" s="112"/>
    </row>
    <row r="393" spans="6:12" ht="14.25">
      <c r="F393" s="112"/>
      <c r="G393" s="112"/>
      <c r="H393" s="112"/>
      <c r="I393" s="112"/>
      <c r="J393" s="112"/>
      <c r="K393" s="112"/>
      <c r="L393" s="112"/>
    </row>
    <row r="394" spans="6:12" ht="14.25">
      <c r="F394" s="112"/>
      <c r="G394" s="112"/>
      <c r="H394" s="112"/>
      <c r="I394" s="112"/>
      <c r="J394" s="112"/>
      <c r="K394" s="112"/>
      <c r="L394" s="112"/>
    </row>
    <row r="395" spans="6:12" ht="14.25">
      <c r="F395" s="112"/>
      <c r="G395" s="112"/>
      <c r="H395" s="112"/>
      <c r="I395" s="112"/>
      <c r="J395" s="112"/>
      <c r="K395" s="112"/>
      <c r="L395" s="112"/>
    </row>
    <row r="396" spans="6:12" ht="14.25">
      <c r="F396" s="112"/>
      <c r="G396" s="112"/>
      <c r="H396" s="112"/>
      <c r="I396" s="112"/>
      <c r="J396" s="112"/>
      <c r="K396" s="112"/>
      <c r="L396" s="112"/>
    </row>
    <row r="397" spans="6:12" ht="14.25">
      <c r="F397" s="112"/>
      <c r="G397" s="112"/>
      <c r="H397" s="112"/>
      <c r="I397" s="112"/>
      <c r="J397" s="112"/>
      <c r="K397" s="112"/>
      <c r="L397" s="112"/>
    </row>
    <row r="398" spans="6:12" ht="14.25">
      <c r="F398" s="112"/>
      <c r="G398" s="112"/>
      <c r="H398" s="112"/>
      <c r="I398" s="112"/>
      <c r="J398" s="112"/>
      <c r="K398" s="112"/>
      <c r="L398" s="112"/>
    </row>
    <row r="399" spans="6:12" ht="14.25">
      <c r="F399" s="112"/>
      <c r="G399" s="112"/>
      <c r="H399" s="112"/>
      <c r="I399" s="112"/>
      <c r="J399" s="112"/>
      <c r="K399" s="112"/>
      <c r="L399" s="112"/>
    </row>
    <row r="400" spans="6:12" ht="14.25">
      <c r="F400" s="112"/>
      <c r="G400" s="112"/>
      <c r="H400" s="112"/>
      <c r="I400" s="112"/>
      <c r="J400" s="112"/>
      <c r="K400" s="112"/>
      <c r="L400" s="112"/>
    </row>
    <row r="401" spans="6:12" ht="14.25">
      <c r="F401" s="112"/>
      <c r="G401" s="112"/>
      <c r="H401" s="112"/>
      <c r="I401" s="112"/>
      <c r="J401" s="112"/>
      <c r="K401" s="112"/>
      <c r="L401" s="112"/>
    </row>
    <row r="402" spans="6:12" ht="14.25">
      <c r="F402" s="112"/>
      <c r="G402" s="112"/>
      <c r="H402" s="112"/>
      <c r="I402" s="112"/>
      <c r="J402" s="112"/>
      <c r="K402" s="112"/>
      <c r="L402" s="112"/>
    </row>
    <row r="403" spans="6:12" ht="14.25">
      <c r="F403" s="112"/>
      <c r="G403" s="112"/>
      <c r="H403" s="112"/>
      <c r="I403" s="112"/>
      <c r="J403" s="112"/>
      <c r="K403" s="112"/>
      <c r="L403" s="112"/>
    </row>
    <row r="404" spans="6:12" ht="14.25">
      <c r="F404" s="112"/>
      <c r="G404" s="112"/>
      <c r="H404" s="112"/>
      <c r="I404" s="112"/>
      <c r="J404" s="112"/>
      <c r="K404" s="112"/>
      <c r="L404" s="112"/>
    </row>
    <row r="405" spans="6:12" ht="14.25">
      <c r="F405" s="112"/>
      <c r="G405" s="112"/>
      <c r="H405" s="112"/>
      <c r="I405" s="112"/>
      <c r="J405" s="112"/>
      <c r="K405" s="112"/>
      <c r="L405" s="112"/>
    </row>
    <row r="406" spans="6:12" ht="14.25">
      <c r="F406" s="112"/>
      <c r="G406" s="112"/>
      <c r="H406" s="112"/>
      <c r="I406" s="112"/>
      <c r="J406" s="112"/>
      <c r="K406" s="112"/>
      <c r="L406" s="112"/>
    </row>
    <row r="407" spans="6:12" ht="14.25">
      <c r="F407" s="112"/>
      <c r="G407" s="112"/>
      <c r="H407" s="112"/>
      <c r="I407" s="112"/>
      <c r="J407" s="112"/>
      <c r="K407" s="112"/>
      <c r="L407" s="112"/>
    </row>
    <row r="408" spans="6:12" ht="14.25">
      <c r="F408" s="112"/>
      <c r="G408" s="112"/>
      <c r="H408" s="112"/>
      <c r="I408" s="112"/>
      <c r="J408" s="112"/>
      <c r="K408" s="112"/>
      <c r="L408" s="112"/>
    </row>
    <row r="409" spans="6:12" ht="14.25">
      <c r="F409" s="112"/>
      <c r="G409" s="112"/>
      <c r="H409" s="112"/>
      <c r="I409" s="112"/>
      <c r="J409" s="112"/>
      <c r="K409" s="112"/>
      <c r="L409" s="112"/>
    </row>
    <row r="410" spans="6:12" ht="14.25">
      <c r="F410" s="112"/>
      <c r="G410" s="112"/>
      <c r="H410" s="112"/>
      <c r="I410" s="112"/>
      <c r="J410" s="112"/>
      <c r="K410" s="112"/>
      <c r="L410" s="112"/>
    </row>
    <row r="411" spans="6:12" ht="14.25">
      <c r="F411" s="112"/>
      <c r="G411" s="112"/>
      <c r="H411" s="112"/>
      <c r="I411" s="112"/>
      <c r="J411" s="112"/>
      <c r="K411" s="112"/>
      <c r="L411" s="112"/>
    </row>
    <row r="412" spans="6:12" ht="14.25">
      <c r="F412" s="112"/>
      <c r="G412" s="112"/>
      <c r="H412" s="112"/>
      <c r="I412" s="112"/>
      <c r="J412" s="112"/>
      <c r="K412" s="112"/>
      <c r="L412" s="112"/>
    </row>
    <row r="413" spans="6:12" ht="14.25">
      <c r="F413" s="112"/>
      <c r="G413" s="112"/>
      <c r="H413" s="112"/>
      <c r="I413" s="112"/>
      <c r="J413" s="112"/>
      <c r="K413" s="112"/>
      <c r="L413" s="112"/>
    </row>
    <row r="414" spans="6:12" ht="14.25">
      <c r="F414" s="112"/>
      <c r="G414" s="112"/>
      <c r="H414" s="112"/>
      <c r="I414" s="112"/>
      <c r="J414" s="112"/>
      <c r="K414" s="112"/>
      <c r="L414" s="112"/>
    </row>
    <row r="415" spans="6:12" ht="14.25">
      <c r="F415" s="112"/>
      <c r="G415" s="112"/>
      <c r="H415" s="112"/>
      <c r="I415" s="112"/>
      <c r="J415" s="112"/>
      <c r="K415" s="112"/>
      <c r="L415" s="112"/>
    </row>
    <row r="416" spans="6:12" ht="14.25">
      <c r="F416" s="112"/>
      <c r="G416" s="112"/>
      <c r="H416" s="112"/>
      <c r="I416" s="112"/>
      <c r="J416" s="112"/>
      <c r="K416" s="112"/>
      <c r="L416" s="112"/>
    </row>
    <row r="417" spans="6:12" ht="14.25">
      <c r="F417" s="112"/>
      <c r="G417" s="112"/>
      <c r="H417" s="112"/>
      <c r="I417" s="112"/>
      <c r="J417" s="112"/>
      <c r="K417" s="112"/>
      <c r="L417" s="112"/>
    </row>
    <row r="418" spans="6:12" ht="14.25">
      <c r="F418" s="112"/>
      <c r="G418" s="112"/>
      <c r="H418" s="112"/>
      <c r="I418" s="112"/>
      <c r="J418" s="112"/>
      <c r="K418" s="112"/>
      <c r="L418" s="112"/>
    </row>
    <row r="419" spans="6:12" ht="14.25">
      <c r="F419" s="112"/>
      <c r="G419" s="112"/>
      <c r="H419" s="112"/>
      <c r="I419" s="112"/>
      <c r="J419" s="112"/>
      <c r="K419" s="112"/>
      <c r="L419" s="112"/>
    </row>
    <row r="420" spans="6:12" ht="14.25">
      <c r="F420" s="112"/>
      <c r="G420" s="112"/>
      <c r="H420" s="112"/>
      <c r="I420" s="112"/>
      <c r="J420" s="112"/>
      <c r="K420" s="112"/>
      <c r="L420" s="112"/>
    </row>
    <row r="421" spans="6:12" ht="14.25">
      <c r="F421" s="112"/>
      <c r="G421" s="112"/>
      <c r="H421" s="112"/>
      <c r="I421" s="112"/>
      <c r="J421" s="112"/>
      <c r="K421" s="112"/>
      <c r="L421" s="112"/>
    </row>
    <row r="422" spans="6:12" ht="14.25">
      <c r="F422" s="112"/>
      <c r="G422" s="112"/>
      <c r="H422" s="112"/>
      <c r="I422" s="112"/>
      <c r="J422" s="112"/>
      <c r="K422" s="112"/>
      <c r="L422" s="112"/>
    </row>
    <row r="423" spans="6:12" ht="14.25">
      <c r="F423" s="112"/>
      <c r="G423" s="112"/>
      <c r="H423" s="112"/>
      <c r="I423" s="112"/>
      <c r="J423" s="112"/>
      <c r="K423" s="112"/>
      <c r="L423" s="112"/>
    </row>
    <row r="424" spans="6:12" ht="14.25">
      <c r="F424" s="112"/>
      <c r="G424" s="112"/>
      <c r="H424" s="112"/>
      <c r="I424" s="112"/>
      <c r="J424" s="112"/>
      <c r="K424" s="112"/>
      <c r="L424" s="112"/>
    </row>
    <row r="425" spans="6:12" ht="14.25">
      <c r="F425" s="112"/>
      <c r="G425" s="112"/>
      <c r="H425" s="112"/>
      <c r="I425" s="112"/>
      <c r="J425" s="112"/>
      <c r="K425" s="112"/>
      <c r="L425" s="112"/>
    </row>
    <row r="426" spans="6:12" ht="14.25">
      <c r="F426" s="112"/>
      <c r="G426" s="112"/>
      <c r="H426" s="112"/>
      <c r="I426" s="112"/>
      <c r="J426" s="112"/>
      <c r="K426" s="112"/>
      <c r="L426" s="112"/>
    </row>
    <row r="427" spans="6:12" ht="14.25">
      <c r="F427" s="112"/>
      <c r="G427" s="112"/>
      <c r="H427" s="112"/>
      <c r="I427" s="112"/>
      <c r="J427" s="112"/>
      <c r="K427" s="112"/>
      <c r="L427" s="112"/>
    </row>
    <row r="428" spans="6:12" ht="14.25">
      <c r="F428" s="112"/>
      <c r="G428" s="112"/>
      <c r="H428" s="112"/>
      <c r="I428" s="112"/>
      <c r="J428" s="112"/>
      <c r="K428" s="112"/>
      <c r="L428" s="112"/>
    </row>
    <row r="429" spans="6:12" ht="14.25">
      <c r="F429" s="112"/>
      <c r="G429" s="112"/>
      <c r="H429" s="112"/>
      <c r="I429" s="112"/>
      <c r="J429" s="112"/>
      <c r="K429" s="112"/>
      <c r="L429" s="112"/>
    </row>
    <row r="430" spans="6:12" ht="14.25">
      <c r="F430" s="112"/>
      <c r="G430" s="112"/>
      <c r="H430" s="112"/>
      <c r="I430" s="112"/>
      <c r="J430" s="112"/>
      <c r="K430" s="112"/>
      <c r="L430" s="112"/>
    </row>
    <row r="431" spans="6:12" ht="14.25">
      <c r="F431" s="112"/>
      <c r="G431" s="112"/>
      <c r="H431" s="112"/>
      <c r="I431" s="112"/>
      <c r="J431" s="112"/>
      <c r="K431" s="112"/>
      <c r="L431" s="112"/>
    </row>
    <row r="432" spans="6:12" ht="14.25">
      <c r="F432" s="112"/>
      <c r="G432" s="112"/>
      <c r="H432" s="112"/>
      <c r="I432" s="112"/>
      <c r="J432" s="112"/>
      <c r="K432" s="112"/>
      <c r="L432" s="112"/>
    </row>
    <row r="433" spans="6:12" ht="14.25">
      <c r="F433" s="112"/>
      <c r="G433" s="112"/>
      <c r="H433" s="112"/>
      <c r="I433" s="112"/>
      <c r="J433" s="112"/>
      <c r="K433" s="112"/>
      <c r="L433" s="112"/>
    </row>
    <row r="434" spans="6:12" ht="14.25">
      <c r="F434" s="112"/>
      <c r="G434" s="112"/>
      <c r="H434" s="112"/>
      <c r="I434" s="112"/>
      <c r="J434" s="112"/>
      <c r="K434" s="112"/>
      <c r="L434" s="112"/>
    </row>
    <row r="435" spans="6:12" ht="14.25">
      <c r="F435" s="112"/>
      <c r="G435" s="112"/>
      <c r="H435" s="112"/>
      <c r="I435" s="112"/>
      <c r="J435" s="112"/>
      <c r="K435" s="112"/>
      <c r="L435" s="112"/>
    </row>
    <row r="436" spans="6:12" ht="14.25">
      <c r="F436" s="112"/>
      <c r="G436" s="112"/>
      <c r="H436" s="112"/>
      <c r="I436" s="112"/>
      <c r="J436" s="112"/>
      <c r="K436" s="112"/>
      <c r="L436" s="112"/>
    </row>
    <row r="437" spans="6:12" ht="14.25">
      <c r="F437" s="112"/>
      <c r="G437" s="112"/>
      <c r="H437" s="112"/>
      <c r="I437" s="112"/>
      <c r="J437" s="112"/>
      <c r="K437" s="112"/>
      <c r="L437" s="112"/>
    </row>
    <row r="438" spans="6:12" ht="14.25">
      <c r="F438" s="112"/>
      <c r="G438" s="112"/>
      <c r="H438" s="112"/>
      <c r="I438" s="112"/>
      <c r="J438" s="112"/>
      <c r="K438" s="112"/>
      <c r="L438" s="112"/>
    </row>
    <row r="439" spans="6:12" ht="14.25">
      <c r="F439" s="112"/>
      <c r="G439" s="112"/>
      <c r="H439" s="112"/>
      <c r="I439" s="112"/>
      <c r="J439" s="112"/>
      <c r="K439" s="112"/>
      <c r="L439" s="112"/>
    </row>
    <row r="440" spans="6:12" ht="14.25">
      <c r="F440" s="112"/>
      <c r="G440" s="112"/>
      <c r="H440" s="112"/>
      <c r="I440" s="112"/>
      <c r="J440" s="112"/>
      <c r="K440" s="112"/>
      <c r="L440" s="112"/>
    </row>
    <row r="441" spans="6:12" ht="14.25">
      <c r="F441" s="112"/>
      <c r="G441" s="112"/>
      <c r="H441" s="112"/>
      <c r="I441" s="112"/>
      <c r="J441" s="112"/>
      <c r="K441" s="112"/>
      <c r="L441" s="112"/>
    </row>
    <row r="442" spans="6:12" ht="14.25">
      <c r="F442" s="112"/>
      <c r="G442" s="112"/>
      <c r="H442" s="112"/>
      <c r="I442" s="112"/>
      <c r="J442" s="112"/>
      <c r="K442" s="112"/>
      <c r="L442" s="112"/>
    </row>
    <row r="443" spans="6:12" ht="14.25">
      <c r="F443" s="112"/>
      <c r="G443" s="112"/>
      <c r="H443" s="112"/>
      <c r="I443" s="112"/>
      <c r="J443" s="112"/>
      <c r="K443" s="112"/>
      <c r="L443" s="112"/>
    </row>
    <row r="444" spans="6:12" ht="14.25">
      <c r="F444" s="112"/>
      <c r="G444" s="112"/>
      <c r="H444" s="112"/>
      <c r="I444" s="112"/>
      <c r="J444" s="112"/>
      <c r="K444" s="112"/>
      <c r="L444" s="112"/>
    </row>
    <row r="445" spans="6:12" ht="14.25">
      <c r="F445" s="112"/>
      <c r="G445" s="112"/>
      <c r="H445" s="112"/>
      <c r="I445" s="112"/>
      <c r="J445" s="112"/>
      <c r="K445" s="112"/>
      <c r="L445" s="112"/>
    </row>
    <row r="446" spans="6:12" ht="14.25">
      <c r="F446" s="112"/>
      <c r="G446" s="112"/>
      <c r="H446" s="112"/>
      <c r="I446" s="112"/>
      <c r="J446" s="112"/>
      <c r="K446" s="112"/>
      <c r="L446" s="112"/>
    </row>
    <row r="447" spans="6:12" ht="14.25">
      <c r="F447" s="112"/>
      <c r="G447" s="112"/>
      <c r="H447" s="112"/>
      <c r="I447" s="112"/>
      <c r="J447" s="112"/>
      <c r="K447" s="112"/>
      <c r="L447" s="112"/>
    </row>
    <row r="448" spans="6:12" ht="14.25">
      <c r="F448" s="112"/>
      <c r="G448" s="112"/>
      <c r="H448" s="112"/>
      <c r="I448" s="112"/>
      <c r="J448" s="112"/>
      <c r="K448" s="112"/>
      <c r="L448" s="112"/>
    </row>
    <row r="449" spans="6:12" ht="14.25">
      <c r="F449" s="112"/>
      <c r="G449" s="112"/>
      <c r="H449" s="112"/>
      <c r="I449" s="112"/>
      <c r="J449" s="112"/>
      <c r="K449" s="112"/>
      <c r="L449" s="112"/>
    </row>
    <row r="450" spans="6:12" ht="14.25">
      <c r="F450" s="112"/>
      <c r="G450" s="112"/>
      <c r="H450" s="112"/>
      <c r="I450" s="112"/>
      <c r="J450" s="112"/>
      <c r="K450" s="112"/>
      <c r="L450" s="112"/>
    </row>
    <row r="451" spans="6:12" ht="14.25">
      <c r="F451" s="112"/>
      <c r="G451" s="112"/>
      <c r="H451" s="112"/>
      <c r="I451" s="112"/>
      <c r="J451" s="112"/>
      <c r="K451" s="112"/>
      <c r="L451" s="112"/>
    </row>
    <row r="452" spans="6:12" ht="14.25">
      <c r="F452" s="112"/>
      <c r="G452" s="112"/>
      <c r="H452" s="112"/>
      <c r="I452" s="112"/>
      <c r="J452" s="112"/>
      <c r="K452" s="112"/>
      <c r="L452" s="112"/>
    </row>
    <row r="453" spans="6:12" ht="14.25">
      <c r="F453" s="112"/>
      <c r="G453" s="112"/>
      <c r="H453" s="112"/>
      <c r="I453" s="112"/>
      <c r="J453" s="112"/>
      <c r="K453" s="112"/>
      <c r="L453" s="112"/>
    </row>
    <row r="454" spans="6:12" ht="14.25">
      <c r="F454" s="112"/>
      <c r="G454" s="112"/>
      <c r="H454" s="112"/>
      <c r="I454" s="112"/>
      <c r="J454" s="112"/>
      <c r="K454" s="112"/>
      <c r="L454" s="112"/>
    </row>
    <row r="455" spans="6:12" ht="14.25">
      <c r="F455" s="112"/>
      <c r="G455" s="112"/>
      <c r="H455" s="112"/>
      <c r="I455" s="112"/>
      <c r="J455" s="112"/>
      <c r="K455" s="112"/>
      <c r="L455" s="112"/>
    </row>
    <row r="456" spans="6:12" ht="14.25">
      <c r="F456" s="112"/>
      <c r="G456" s="112"/>
      <c r="H456" s="112"/>
      <c r="I456" s="112"/>
      <c r="J456" s="112"/>
      <c r="K456" s="112"/>
      <c r="L456" s="112"/>
    </row>
    <row r="457" spans="6:12" ht="14.25">
      <c r="F457" s="112"/>
      <c r="G457" s="112"/>
      <c r="H457" s="112"/>
      <c r="I457" s="112"/>
      <c r="J457" s="112"/>
      <c r="K457" s="112"/>
      <c r="L457" s="112"/>
    </row>
    <row r="458" spans="6:12" ht="14.25">
      <c r="F458" s="112"/>
      <c r="G458" s="112"/>
      <c r="H458" s="112"/>
      <c r="I458" s="112"/>
      <c r="J458" s="112"/>
      <c r="K458" s="112"/>
      <c r="L458" s="112"/>
    </row>
    <row r="459" spans="6:12" ht="14.25">
      <c r="F459" s="112"/>
      <c r="G459" s="112"/>
      <c r="H459" s="112"/>
      <c r="I459" s="112"/>
      <c r="J459" s="112"/>
      <c r="K459" s="112"/>
      <c r="L459" s="112"/>
    </row>
    <row r="460" spans="6:12" ht="14.25">
      <c r="F460" s="112"/>
      <c r="G460" s="112"/>
      <c r="H460" s="112"/>
      <c r="I460" s="112"/>
      <c r="J460" s="112"/>
      <c r="K460" s="112"/>
      <c r="L460" s="112"/>
    </row>
    <row r="461" spans="6:12" ht="14.25">
      <c r="F461" s="112"/>
      <c r="G461" s="112"/>
      <c r="H461" s="112"/>
      <c r="I461" s="112"/>
      <c r="J461" s="112"/>
      <c r="K461" s="112"/>
      <c r="L461" s="112"/>
    </row>
    <row r="462" spans="6:12" ht="14.25">
      <c r="F462" s="112"/>
      <c r="G462" s="112"/>
      <c r="H462" s="112"/>
      <c r="I462" s="112"/>
      <c r="J462" s="112"/>
      <c r="K462" s="112"/>
      <c r="L462" s="112"/>
    </row>
    <row r="463" spans="6:12" ht="14.25">
      <c r="F463" s="112"/>
      <c r="G463" s="112"/>
      <c r="H463" s="112"/>
      <c r="I463" s="112"/>
      <c r="J463" s="112"/>
      <c r="K463" s="112"/>
      <c r="L463" s="112"/>
    </row>
    <row r="464" spans="6:12" ht="14.25">
      <c r="F464" s="112"/>
      <c r="G464" s="112"/>
      <c r="H464" s="112"/>
      <c r="I464" s="112"/>
      <c r="J464" s="112"/>
      <c r="K464" s="112"/>
      <c r="L464" s="112"/>
    </row>
    <row r="465" spans="6:12" ht="14.25">
      <c r="F465" s="112"/>
      <c r="G465" s="112"/>
      <c r="H465" s="112"/>
      <c r="I465" s="112"/>
      <c r="J465" s="112"/>
      <c r="K465" s="112"/>
      <c r="L465" s="112"/>
    </row>
    <row r="466" spans="6:12" ht="14.25">
      <c r="F466" s="112"/>
      <c r="G466" s="112"/>
      <c r="H466" s="112"/>
      <c r="I466" s="112"/>
      <c r="J466" s="112"/>
      <c r="K466" s="112"/>
      <c r="L466" s="112"/>
    </row>
    <row r="467" spans="6:12" ht="14.25">
      <c r="F467" s="112"/>
      <c r="G467" s="112"/>
      <c r="H467" s="112"/>
      <c r="I467" s="112"/>
      <c r="J467" s="112"/>
      <c r="K467" s="112"/>
      <c r="L467" s="112"/>
    </row>
    <row r="468" spans="6:12" ht="14.25">
      <c r="F468" s="112"/>
      <c r="G468" s="112"/>
      <c r="H468" s="112"/>
      <c r="I468" s="112"/>
      <c r="J468" s="112"/>
      <c r="K468" s="112"/>
      <c r="L468" s="112"/>
    </row>
    <row r="469" spans="6:12" ht="14.25">
      <c r="F469" s="112"/>
      <c r="G469" s="112"/>
      <c r="H469" s="112"/>
      <c r="I469" s="112"/>
      <c r="J469" s="112"/>
      <c r="K469" s="112"/>
      <c r="L469" s="112"/>
    </row>
    <row r="470" spans="6:12" ht="14.25">
      <c r="F470" s="112"/>
      <c r="G470" s="112"/>
      <c r="H470" s="112"/>
      <c r="I470" s="112"/>
      <c r="J470" s="112"/>
      <c r="K470" s="112"/>
      <c r="L470" s="112"/>
    </row>
    <row r="471" spans="6:12" ht="14.25">
      <c r="F471" s="112"/>
      <c r="G471" s="112"/>
      <c r="H471" s="112"/>
      <c r="I471" s="112"/>
      <c r="J471" s="112"/>
      <c r="K471" s="112"/>
      <c r="L471" s="112"/>
    </row>
    <row r="472" spans="6:12" ht="14.25">
      <c r="F472" s="112"/>
      <c r="G472" s="112"/>
      <c r="H472" s="112"/>
      <c r="I472" s="112"/>
      <c r="J472" s="112"/>
      <c r="K472" s="112"/>
      <c r="L472" s="112"/>
    </row>
    <row r="473" spans="6:12" ht="14.25">
      <c r="F473" s="112"/>
      <c r="G473" s="112"/>
      <c r="H473" s="112"/>
      <c r="I473" s="112"/>
      <c r="J473" s="112"/>
      <c r="K473" s="112"/>
      <c r="L473" s="112"/>
    </row>
    <row r="474" spans="6:12" ht="14.25">
      <c r="F474" s="112"/>
      <c r="G474" s="112"/>
      <c r="H474" s="112"/>
      <c r="I474" s="112"/>
      <c r="J474" s="112"/>
      <c r="K474" s="112"/>
      <c r="L474" s="112"/>
    </row>
    <row r="475" spans="6:12" ht="14.25">
      <c r="F475" s="112"/>
      <c r="G475" s="112"/>
      <c r="H475" s="112"/>
      <c r="I475" s="112"/>
      <c r="J475" s="112"/>
      <c r="K475" s="112"/>
      <c r="L475" s="112"/>
    </row>
    <row r="476" spans="6:12" ht="14.25">
      <c r="F476" s="112"/>
      <c r="G476" s="112"/>
      <c r="H476" s="112"/>
      <c r="I476" s="112"/>
      <c r="J476" s="112"/>
      <c r="K476" s="112"/>
      <c r="L476" s="112"/>
    </row>
    <row r="477" spans="6:12" ht="14.25">
      <c r="F477" s="112"/>
      <c r="G477" s="112"/>
      <c r="H477" s="112"/>
      <c r="I477" s="112"/>
      <c r="J477" s="112"/>
      <c r="K477" s="112"/>
      <c r="L477" s="112"/>
    </row>
    <row r="478" spans="6:12" ht="14.25">
      <c r="F478" s="112"/>
      <c r="G478" s="112"/>
      <c r="H478" s="112"/>
      <c r="I478" s="112"/>
      <c r="J478" s="112"/>
      <c r="K478" s="112"/>
      <c r="L478" s="112"/>
    </row>
    <row r="479" spans="6:12" ht="14.25">
      <c r="F479" s="112"/>
      <c r="G479" s="112"/>
      <c r="H479" s="112"/>
      <c r="I479" s="112"/>
      <c r="J479" s="112"/>
      <c r="K479" s="112"/>
      <c r="L479" s="112"/>
    </row>
    <row r="480" spans="6:12" ht="14.25">
      <c r="F480" s="112"/>
      <c r="G480" s="112"/>
      <c r="H480" s="112"/>
      <c r="I480" s="112"/>
      <c r="J480" s="112"/>
      <c r="K480" s="112"/>
      <c r="L480" s="112"/>
    </row>
    <row r="481" spans="6:12" ht="14.25">
      <c r="F481" s="112"/>
      <c r="G481" s="112"/>
      <c r="H481" s="112"/>
      <c r="I481" s="112"/>
      <c r="J481" s="112"/>
      <c r="K481" s="112"/>
      <c r="L481" s="112"/>
    </row>
    <row r="482" spans="6:12" ht="14.25">
      <c r="F482" s="112"/>
      <c r="G482" s="112"/>
      <c r="H482" s="112"/>
      <c r="I482" s="112"/>
      <c r="J482" s="112"/>
      <c r="K482" s="112"/>
      <c r="L482" s="112"/>
    </row>
    <row r="483" spans="6:12" ht="14.25">
      <c r="F483" s="112"/>
      <c r="G483" s="112"/>
      <c r="H483" s="112"/>
      <c r="I483" s="112"/>
      <c r="J483" s="112"/>
      <c r="K483" s="112"/>
      <c r="L483" s="112"/>
    </row>
    <row r="484" spans="6:12" ht="14.25">
      <c r="F484" s="112"/>
      <c r="G484" s="112"/>
      <c r="H484" s="112"/>
      <c r="I484" s="112"/>
      <c r="J484" s="112"/>
      <c r="K484" s="112"/>
      <c r="L484" s="112"/>
    </row>
    <row r="485" spans="6:12" ht="14.25">
      <c r="F485" s="112"/>
      <c r="G485" s="112"/>
      <c r="H485" s="112"/>
      <c r="I485" s="112"/>
      <c r="J485" s="112"/>
      <c r="K485" s="112"/>
      <c r="L485" s="112"/>
    </row>
    <row r="486" spans="6:12" ht="14.25">
      <c r="F486" s="112"/>
      <c r="G486" s="112"/>
      <c r="H486" s="112"/>
      <c r="I486" s="112"/>
      <c r="J486" s="112"/>
      <c r="K486" s="112"/>
      <c r="L486" s="112"/>
    </row>
    <row r="487" spans="6:12" ht="14.25">
      <c r="F487" s="112"/>
      <c r="G487" s="112"/>
      <c r="H487" s="112"/>
      <c r="I487" s="112"/>
      <c r="J487" s="112"/>
      <c r="K487" s="112"/>
      <c r="L487" s="112"/>
    </row>
    <row r="488" spans="6:12" ht="14.25">
      <c r="F488" s="112"/>
      <c r="G488" s="112"/>
      <c r="H488" s="112"/>
      <c r="I488" s="112"/>
      <c r="J488" s="112"/>
      <c r="K488" s="112"/>
      <c r="L488" s="112"/>
    </row>
    <row r="489" spans="6:12" ht="14.25">
      <c r="F489" s="112"/>
      <c r="G489" s="112"/>
      <c r="H489" s="112"/>
      <c r="I489" s="112"/>
      <c r="J489" s="112"/>
      <c r="K489" s="112"/>
      <c r="L489" s="112"/>
    </row>
    <row r="490" spans="6:12" ht="14.25">
      <c r="F490" s="112"/>
      <c r="G490" s="112"/>
      <c r="H490" s="112"/>
      <c r="I490" s="112"/>
      <c r="J490" s="112"/>
      <c r="K490" s="112"/>
      <c r="L490" s="112"/>
    </row>
    <row r="491" spans="6:12" ht="14.25">
      <c r="F491" s="112"/>
      <c r="G491" s="112"/>
      <c r="H491" s="112"/>
      <c r="I491" s="112"/>
      <c r="J491" s="112"/>
      <c r="K491" s="112"/>
      <c r="L491" s="112"/>
    </row>
    <row r="492" spans="6:12" ht="14.25">
      <c r="F492" s="112"/>
      <c r="G492" s="112"/>
      <c r="H492" s="112"/>
      <c r="I492" s="112"/>
      <c r="J492" s="112"/>
      <c r="K492" s="112"/>
      <c r="L492" s="112"/>
    </row>
    <row r="493" spans="6:12" ht="14.25">
      <c r="F493" s="112"/>
      <c r="G493" s="112"/>
      <c r="H493" s="112"/>
      <c r="I493" s="112"/>
      <c r="J493" s="112"/>
      <c r="K493" s="112"/>
      <c r="L493" s="112"/>
    </row>
    <row r="494" spans="6:12" ht="14.25">
      <c r="F494" s="112"/>
      <c r="G494" s="112"/>
      <c r="H494" s="112"/>
      <c r="I494" s="112"/>
      <c r="J494" s="112"/>
      <c r="K494" s="112"/>
      <c r="L494" s="112"/>
    </row>
    <row r="495" spans="6:12" ht="14.25">
      <c r="F495" s="112"/>
      <c r="G495" s="112"/>
      <c r="H495" s="112"/>
      <c r="I495" s="112"/>
      <c r="J495" s="112"/>
      <c r="K495" s="112"/>
      <c r="L495" s="112"/>
    </row>
    <row r="496" spans="6:12" ht="14.25">
      <c r="F496" s="112"/>
      <c r="G496" s="112"/>
      <c r="H496" s="112"/>
      <c r="I496" s="112"/>
      <c r="J496" s="112"/>
      <c r="K496" s="112"/>
      <c r="L496" s="112"/>
    </row>
    <row r="497" spans="6:12" ht="14.25">
      <c r="F497" s="112"/>
      <c r="G497" s="112"/>
      <c r="H497" s="112"/>
      <c r="I497" s="112"/>
      <c r="J497" s="112"/>
      <c r="K497" s="112"/>
      <c r="L497" s="112"/>
    </row>
    <row r="498" spans="6:12" ht="14.25">
      <c r="F498" s="112"/>
      <c r="G498" s="112"/>
      <c r="H498" s="112"/>
      <c r="I498" s="112"/>
      <c r="J498" s="112"/>
      <c r="K498" s="112"/>
      <c r="L498" s="112"/>
    </row>
    <row r="499" spans="6:12" ht="14.25">
      <c r="F499" s="112"/>
      <c r="G499" s="112"/>
      <c r="H499" s="112"/>
      <c r="I499" s="112"/>
      <c r="J499" s="112"/>
      <c r="K499" s="112"/>
      <c r="L499" s="112"/>
    </row>
    <row r="500" spans="6:12" ht="14.25">
      <c r="F500" s="112"/>
      <c r="G500" s="112"/>
      <c r="H500" s="112"/>
      <c r="I500" s="112"/>
      <c r="J500" s="112"/>
      <c r="K500" s="112"/>
      <c r="L500" s="112"/>
    </row>
    <row r="501" spans="6:12" ht="14.25">
      <c r="F501" s="112"/>
      <c r="G501" s="112"/>
      <c r="H501" s="112"/>
      <c r="I501" s="112"/>
      <c r="J501" s="112"/>
      <c r="K501" s="112"/>
      <c r="L501" s="112"/>
    </row>
    <row r="502" spans="6:12" ht="14.25">
      <c r="F502" s="112"/>
      <c r="G502" s="112"/>
      <c r="H502" s="112"/>
      <c r="I502" s="112"/>
      <c r="J502" s="112"/>
      <c r="K502" s="112"/>
      <c r="L502" s="112"/>
    </row>
    <row r="503" spans="6:12" ht="14.25">
      <c r="F503" s="112"/>
      <c r="G503" s="112"/>
      <c r="H503" s="112"/>
      <c r="I503" s="112"/>
      <c r="J503" s="112"/>
      <c r="K503" s="112"/>
      <c r="L503" s="112"/>
    </row>
    <row r="504" spans="6:12" ht="14.25">
      <c r="F504" s="112"/>
      <c r="G504" s="112"/>
      <c r="H504" s="112"/>
      <c r="I504" s="112"/>
      <c r="J504" s="112"/>
      <c r="K504" s="112"/>
      <c r="L504" s="112"/>
    </row>
    <row r="505" spans="6:12" ht="14.25">
      <c r="F505" s="112"/>
      <c r="G505" s="112"/>
      <c r="H505" s="112"/>
      <c r="I505" s="112"/>
      <c r="J505" s="112"/>
      <c r="K505" s="112"/>
      <c r="L505" s="112"/>
    </row>
    <row r="506" spans="6:12" ht="14.25">
      <c r="F506" s="112"/>
      <c r="G506" s="112"/>
      <c r="H506" s="112"/>
      <c r="I506" s="112"/>
      <c r="J506" s="112"/>
      <c r="K506" s="112"/>
      <c r="L506" s="112"/>
    </row>
    <row r="507" spans="6:12" ht="14.25">
      <c r="F507" s="112"/>
      <c r="G507" s="112"/>
      <c r="H507" s="112"/>
      <c r="I507" s="112"/>
      <c r="J507" s="112"/>
      <c r="K507" s="112"/>
      <c r="L507" s="112"/>
    </row>
    <row r="508" spans="6:12" ht="14.25">
      <c r="F508" s="112"/>
      <c r="G508" s="112"/>
      <c r="H508" s="112"/>
      <c r="I508" s="112"/>
      <c r="J508" s="112"/>
      <c r="K508" s="112"/>
      <c r="L508" s="112"/>
    </row>
    <row r="509" spans="6:12" ht="14.25">
      <c r="F509" s="112"/>
      <c r="G509" s="112"/>
      <c r="H509" s="112"/>
      <c r="I509" s="112"/>
      <c r="J509" s="112"/>
      <c r="K509" s="112"/>
      <c r="L509" s="112"/>
    </row>
    <row r="510" spans="6:12" ht="14.25">
      <c r="F510" s="112"/>
      <c r="G510" s="112"/>
      <c r="H510" s="112"/>
      <c r="I510" s="112"/>
      <c r="J510" s="112"/>
      <c r="K510" s="112"/>
      <c r="L510" s="112"/>
    </row>
    <row r="511" spans="6:12" ht="14.25">
      <c r="F511" s="112"/>
      <c r="G511" s="112"/>
      <c r="H511" s="112"/>
      <c r="I511" s="112"/>
      <c r="J511" s="112"/>
      <c r="K511" s="112"/>
      <c r="L511" s="112"/>
    </row>
    <row r="512" spans="6:12" ht="14.25">
      <c r="F512" s="112"/>
      <c r="G512" s="112"/>
      <c r="H512" s="112"/>
      <c r="I512" s="112"/>
      <c r="J512" s="112"/>
      <c r="K512" s="112"/>
      <c r="L512" s="112"/>
    </row>
    <row r="513" spans="6:12" ht="14.25">
      <c r="F513" s="112"/>
      <c r="G513" s="112"/>
      <c r="H513" s="112"/>
      <c r="I513" s="112"/>
      <c r="J513" s="112"/>
      <c r="K513" s="112"/>
      <c r="L513" s="112"/>
    </row>
    <row r="514" spans="6:12" ht="14.25">
      <c r="F514" s="112"/>
      <c r="G514" s="112"/>
      <c r="H514" s="112"/>
      <c r="I514" s="112"/>
      <c r="J514" s="112"/>
      <c r="K514" s="112"/>
      <c r="L514" s="112"/>
    </row>
    <row r="515" spans="6:12" ht="14.25">
      <c r="F515" s="112"/>
      <c r="G515" s="112"/>
      <c r="H515" s="112"/>
      <c r="I515" s="112"/>
      <c r="J515" s="112"/>
      <c r="K515" s="112"/>
      <c r="L515" s="112"/>
    </row>
    <row r="516" spans="6:12" ht="14.25">
      <c r="F516" s="112"/>
      <c r="G516" s="112"/>
      <c r="H516" s="112"/>
      <c r="I516" s="112"/>
      <c r="J516" s="112"/>
      <c r="K516" s="112"/>
      <c r="L516" s="112"/>
    </row>
    <row r="517" spans="6:12" ht="14.25">
      <c r="F517" s="112"/>
      <c r="G517" s="112"/>
      <c r="H517" s="112"/>
      <c r="I517" s="112"/>
      <c r="J517" s="112"/>
      <c r="K517" s="112"/>
      <c r="L517" s="112"/>
    </row>
    <row r="518" spans="6:12" ht="14.25">
      <c r="F518" s="112"/>
      <c r="G518" s="112"/>
      <c r="H518" s="112"/>
      <c r="I518" s="112"/>
      <c r="J518" s="112"/>
      <c r="K518" s="112"/>
      <c r="L518" s="112"/>
    </row>
    <row r="519" spans="6:12" ht="14.25">
      <c r="F519" s="112"/>
      <c r="G519" s="112"/>
      <c r="H519" s="112"/>
      <c r="I519" s="112"/>
      <c r="J519" s="112"/>
      <c r="K519" s="112"/>
      <c r="L519" s="112"/>
    </row>
    <row r="520" spans="6:12" ht="14.25">
      <c r="F520" s="112"/>
      <c r="G520" s="112"/>
      <c r="H520" s="112"/>
      <c r="I520" s="112"/>
      <c r="J520" s="112"/>
      <c r="K520" s="112"/>
      <c r="L520" s="112"/>
    </row>
    <row r="521" spans="6:12" ht="14.25">
      <c r="F521" s="112"/>
      <c r="G521" s="112"/>
      <c r="H521" s="112"/>
      <c r="I521" s="112"/>
      <c r="J521" s="112"/>
      <c r="K521" s="112"/>
      <c r="L521" s="112"/>
    </row>
    <row r="522" spans="6:12" ht="14.25">
      <c r="F522" s="112"/>
      <c r="G522" s="112"/>
      <c r="H522" s="112"/>
      <c r="I522" s="112"/>
      <c r="J522" s="112"/>
      <c r="K522" s="112"/>
      <c r="L522" s="112"/>
    </row>
    <row r="523" spans="6:12" ht="14.25">
      <c r="F523" s="112"/>
      <c r="G523" s="112"/>
      <c r="H523" s="112"/>
      <c r="I523" s="112"/>
      <c r="J523" s="112"/>
      <c r="K523" s="112"/>
      <c r="L523" s="112"/>
    </row>
    <row r="524" spans="6:12" ht="14.25">
      <c r="F524" s="112"/>
      <c r="G524" s="112"/>
      <c r="H524" s="112"/>
      <c r="I524" s="112"/>
      <c r="J524" s="112"/>
      <c r="K524" s="112"/>
      <c r="L524" s="112"/>
    </row>
    <row r="525" spans="6:12" ht="14.25">
      <c r="F525" s="112"/>
      <c r="G525" s="112"/>
      <c r="H525" s="112"/>
      <c r="I525" s="112"/>
      <c r="J525" s="112"/>
      <c r="K525" s="112"/>
      <c r="L525" s="112"/>
    </row>
    <row r="526" spans="6:12" ht="14.25">
      <c r="F526" s="112"/>
      <c r="G526" s="112"/>
      <c r="H526" s="112"/>
      <c r="I526" s="112"/>
      <c r="J526" s="112"/>
      <c r="K526" s="112"/>
      <c r="L526" s="112"/>
    </row>
    <row r="527" spans="6:12" ht="14.25">
      <c r="F527" s="112"/>
      <c r="G527" s="112"/>
      <c r="H527" s="112"/>
      <c r="I527" s="112"/>
      <c r="J527" s="112"/>
      <c r="K527" s="112"/>
      <c r="L527" s="112"/>
    </row>
    <row r="528" spans="6:12" ht="14.25">
      <c r="F528" s="112"/>
      <c r="G528" s="112"/>
      <c r="H528" s="112"/>
      <c r="I528" s="112"/>
      <c r="J528" s="112"/>
      <c r="K528" s="112"/>
      <c r="L528" s="112"/>
    </row>
    <row r="529" spans="6:12" ht="14.25">
      <c r="F529" s="112"/>
      <c r="G529" s="112"/>
      <c r="H529" s="112"/>
      <c r="I529" s="112"/>
      <c r="J529" s="112"/>
      <c r="K529" s="112"/>
      <c r="L529" s="112"/>
    </row>
    <row r="530" spans="6:12" ht="14.25">
      <c r="F530" s="112"/>
      <c r="G530" s="112"/>
      <c r="H530" s="112"/>
      <c r="I530" s="112"/>
      <c r="J530" s="112"/>
      <c r="K530" s="112"/>
      <c r="L530" s="112"/>
    </row>
    <row r="531" spans="6:12" ht="14.25">
      <c r="F531" s="112"/>
      <c r="G531" s="112"/>
      <c r="H531" s="112"/>
      <c r="I531" s="112"/>
      <c r="J531" s="112"/>
      <c r="K531" s="112"/>
      <c r="L531" s="112"/>
    </row>
    <row r="532" spans="6:12" ht="14.25">
      <c r="F532" s="112"/>
      <c r="G532" s="112"/>
      <c r="H532" s="112"/>
      <c r="I532" s="112"/>
      <c r="J532" s="112"/>
      <c r="K532" s="112"/>
      <c r="L532" s="112"/>
    </row>
    <row r="533" spans="6:12" ht="14.25">
      <c r="F533" s="112"/>
      <c r="G533" s="112"/>
      <c r="H533" s="112"/>
      <c r="I533" s="112"/>
      <c r="J533" s="112"/>
      <c r="K533" s="112"/>
      <c r="L533" s="112"/>
    </row>
    <row r="534" spans="6:12" ht="14.25">
      <c r="F534" s="112"/>
      <c r="G534" s="112"/>
      <c r="H534" s="112"/>
      <c r="I534" s="112"/>
      <c r="J534" s="112"/>
      <c r="K534" s="112"/>
      <c r="L534" s="112"/>
    </row>
    <row r="535" spans="6:12" ht="14.25">
      <c r="F535" s="112"/>
      <c r="G535" s="112"/>
      <c r="H535" s="112"/>
      <c r="I535" s="112"/>
      <c r="J535" s="112"/>
      <c r="K535" s="112"/>
      <c r="L535" s="112"/>
    </row>
    <row r="536" spans="6:12" ht="14.25">
      <c r="F536" s="112"/>
      <c r="G536" s="112"/>
      <c r="H536" s="112"/>
      <c r="I536" s="112"/>
      <c r="J536" s="112"/>
      <c r="K536" s="112"/>
      <c r="L536" s="112"/>
    </row>
    <row r="537" spans="6:12" ht="14.25">
      <c r="F537" s="112"/>
      <c r="G537" s="112"/>
      <c r="H537" s="112"/>
      <c r="I537" s="112"/>
      <c r="J537" s="112"/>
      <c r="K537" s="112"/>
      <c r="L537" s="112"/>
    </row>
    <row r="538" spans="6:12" ht="14.25">
      <c r="F538" s="112"/>
      <c r="G538" s="112"/>
      <c r="H538" s="112"/>
      <c r="I538" s="112"/>
      <c r="J538" s="112"/>
      <c r="K538" s="112"/>
      <c r="L538" s="112"/>
    </row>
    <row r="539" spans="6:12" ht="14.25">
      <c r="F539" s="112"/>
      <c r="G539" s="112"/>
      <c r="H539" s="112"/>
      <c r="I539" s="112"/>
      <c r="J539" s="112"/>
      <c r="K539" s="112"/>
      <c r="L539" s="112"/>
    </row>
    <row r="540" spans="6:12" ht="14.25">
      <c r="F540" s="112"/>
      <c r="G540" s="112"/>
      <c r="H540" s="112"/>
      <c r="I540" s="112"/>
      <c r="J540" s="112"/>
      <c r="K540" s="112"/>
      <c r="L540" s="112"/>
    </row>
    <row r="541" spans="6:12" ht="14.25">
      <c r="F541" s="112"/>
      <c r="G541" s="112"/>
      <c r="H541" s="112"/>
      <c r="I541" s="112"/>
      <c r="J541" s="112"/>
      <c r="K541" s="112"/>
      <c r="L541" s="112"/>
    </row>
    <row r="542" spans="6:12" ht="14.25">
      <c r="F542" s="112"/>
      <c r="G542" s="112"/>
      <c r="H542" s="112"/>
      <c r="I542" s="112"/>
      <c r="J542" s="112"/>
      <c r="K542" s="112"/>
      <c r="L542" s="112"/>
    </row>
    <row r="543" spans="6:12" ht="14.25">
      <c r="F543" s="112"/>
      <c r="G543" s="112"/>
      <c r="H543" s="112"/>
      <c r="I543" s="112"/>
      <c r="J543" s="112"/>
      <c r="K543" s="112"/>
      <c r="L543" s="112"/>
    </row>
    <row r="544" spans="6:12" ht="14.25">
      <c r="F544" s="112"/>
      <c r="G544" s="112"/>
      <c r="H544" s="112"/>
      <c r="I544" s="112"/>
      <c r="J544" s="112"/>
      <c r="K544" s="112"/>
      <c r="L544" s="112"/>
    </row>
    <row r="545" spans="6:12" ht="14.25">
      <c r="F545" s="112"/>
      <c r="G545" s="112"/>
      <c r="H545" s="112"/>
      <c r="I545" s="112"/>
      <c r="J545" s="112"/>
      <c r="K545" s="112"/>
      <c r="L545" s="112"/>
    </row>
    <row r="546" spans="6:12" ht="14.25">
      <c r="F546" s="112"/>
      <c r="G546" s="112"/>
      <c r="H546" s="112"/>
      <c r="I546" s="112"/>
      <c r="J546" s="112"/>
      <c r="K546" s="112"/>
      <c r="L546" s="112"/>
    </row>
    <row r="547" spans="6:12" ht="14.25">
      <c r="F547" s="112"/>
      <c r="G547" s="112"/>
      <c r="H547" s="112"/>
      <c r="I547" s="112"/>
      <c r="J547" s="112"/>
      <c r="K547" s="112"/>
      <c r="L547" s="112"/>
    </row>
    <row r="548" spans="6:12" ht="14.25">
      <c r="F548" s="112"/>
      <c r="G548" s="112"/>
      <c r="H548" s="112"/>
      <c r="I548" s="112"/>
      <c r="J548" s="112"/>
      <c r="K548" s="112"/>
      <c r="L548" s="112"/>
    </row>
    <row r="549" spans="6:12" ht="14.25">
      <c r="F549" s="112"/>
      <c r="G549" s="112"/>
      <c r="H549" s="112"/>
      <c r="I549" s="112"/>
      <c r="J549" s="112"/>
      <c r="K549" s="112"/>
      <c r="L549" s="112"/>
    </row>
    <row r="550" spans="6:12" ht="14.25">
      <c r="F550" s="112"/>
      <c r="G550" s="112"/>
      <c r="H550" s="112"/>
      <c r="I550" s="112"/>
      <c r="J550" s="112"/>
      <c r="K550" s="112"/>
      <c r="L550" s="112"/>
    </row>
    <row r="551" spans="6:12" ht="14.25">
      <c r="F551" s="112"/>
      <c r="G551" s="112"/>
      <c r="H551" s="112"/>
      <c r="I551" s="112"/>
      <c r="J551" s="112"/>
      <c r="K551" s="112"/>
      <c r="L551" s="112"/>
    </row>
    <row r="552" spans="6:12" ht="14.25">
      <c r="F552" s="112"/>
      <c r="G552" s="112"/>
      <c r="H552" s="112"/>
      <c r="I552" s="112"/>
      <c r="J552" s="112"/>
      <c r="K552" s="112"/>
      <c r="L552" s="112"/>
    </row>
    <row r="553" spans="6:12" ht="14.25">
      <c r="F553" s="112"/>
      <c r="G553" s="112"/>
      <c r="H553" s="112"/>
      <c r="I553" s="112"/>
      <c r="J553" s="112"/>
      <c r="K553" s="112"/>
      <c r="L553" s="112"/>
    </row>
    <row r="554" spans="6:12" ht="14.25">
      <c r="F554" s="112"/>
      <c r="G554" s="112"/>
      <c r="H554" s="112"/>
      <c r="I554" s="112"/>
      <c r="J554" s="112"/>
      <c r="K554" s="112"/>
      <c r="L554" s="112"/>
    </row>
    <row r="555" spans="6:12" ht="14.25">
      <c r="F555" s="112"/>
      <c r="G555" s="112"/>
      <c r="H555" s="112"/>
      <c r="I555" s="112"/>
      <c r="J555" s="112"/>
      <c r="K555" s="112"/>
      <c r="L555" s="112"/>
    </row>
    <row r="556" spans="6:12" ht="14.25">
      <c r="F556" s="112"/>
      <c r="G556" s="112"/>
      <c r="H556" s="112"/>
      <c r="I556" s="112"/>
      <c r="J556" s="112"/>
      <c r="K556" s="112"/>
      <c r="L556" s="112"/>
    </row>
    <row r="557" spans="6:12" ht="14.25">
      <c r="F557" s="112"/>
      <c r="G557" s="112"/>
      <c r="H557" s="112"/>
      <c r="I557" s="112"/>
      <c r="J557" s="112"/>
      <c r="K557" s="112"/>
      <c r="L557" s="112"/>
    </row>
    <row r="558" spans="6:12" ht="14.25">
      <c r="F558" s="112"/>
      <c r="G558" s="112"/>
      <c r="H558" s="112"/>
      <c r="I558" s="112"/>
      <c r="J558" s="112"/>
      <c r="K558" s="112"/>
      <c r="L558" s="112"/>
    </row>
    <row r="559" spans="6:12" ht="14.25">
      <c r="F559" s="112"/>
      <c r="G559" s="112"/>
      <c r="H559" s="112"/>
      <c r="I559" s="112"/>
      <c r="J559" s="112"/>
      <c r="K559" s="112"/>
      <c r="L559" s="112"/>
    </row>
    <row r="560" spans="6:12" ht="14.25">
      <c r="F560" s="112"/>
      <c r="G560" s="112"/>
      <c r="H560" s="112"/>
      <c r="I560" s="112"/>
      <c r="J560" s="112"/>
      <c r="K560" s="112"/>
      <c r="L560" s="112"/>
    </row>
    <row r="561" spans="6:12" ht="14.25">
      <c r="F561" s="112"/>
      <c r="G561" s="112"/>
      <c r="H561" s="112"/>
      <c r="I561" s="112"/>
      <c r="J561" s="112"/>
      <c r="K561" s="112"/>
      <c r="L561" s="112"/>
    </row>
    <row r="562" spans="6:12" ht="14.25">
      <c r="F562" s="112"/>
      <c r="G562" s="112"/>
      <c r="H562" s="112"/>
      <c r="I562" s="112"/>
      <c r="J562" s="112"/>
      <c r="K562" s="112"/>
      <c r="L562" s="112"/>
    </row>
    <row r="563" spans="6:12" ht="14.25">
      <c r="F563" s="112"/>
      <c r="G563" s="112"/>
      <c r="H563" s="112"/>
      <c r="I563" s="112"/>
      <c r="J563" s="112"/>
      <c r="K563" s="112"/>
      <c r="L563" s="112"/>
    </row>
    <row r="564" spans="6:12" ht="14.25">
      <c r="F564" s="112"/>
      <c r="G564" s="112"/>
      <c r="H564" s="112"/>
      <c r="I564" s="112"/>
      <c r="J564" s="112"/>
      <c r="K564" s="112"/>
      <c r="L564" s="112"/>
    </row>
    <row r="565" spans="6:12" ht="14.25">
      <c r="F565" s="112"/>
      <c r="G565" s="112"/>
      <c r="H565" s="112"/>
      <c r="I565" s="112"/>
      <c r="J565" s="112"/>
      <c r="K565" s="112"/>
      <c r="L565" s="112"/>
    </row>
    <row r="566" spans="6:12" ht="14.25">
      <c r="F566" s="112"/>
      <c r="G566" s="112"/>
      <c r="H566" s="112"/>
      <c r="I566" s="112"/>
      <c r="J566" s="112"/>
      <c r="K566" s="112"/>
      <c r="L566" s="112"/>
    </row>
    <row r="567" spans="6:12" ht="14.25">
      <c r="F567" s="112"/>
      <c r="G567" s="112"/>
      <c r="H567" s="112"/>
      <c r="I567" s="112"/>
      <c r="J567" s="112"/>
      <c r="K567" s="112"/>
      <c r="L567" s="112"/>
    </row>
    <row r="568" spans="6:12" ht="14.25">
      <c r="F568" s="112"/>
      <c r="G568" s="112"/>
      <c r="H568" s="112"/>
      <c r="I568" s="112"/>
      <c r="J568" s="112"/>
      <c r="K568" s="112"/>
      <c r="L568" s="112"/>
    </row>
    <row r="569" spans="6:12" ht="14.25">
      <c r="F569" s="112"/>
      <c r="G569" s="112"/>
      <c r="H569" s="112"/>
      <c r="I569" s="112"/>
      <c r="J569" s="112"/>
      <c r="K569" s="112"/>
      <c r="L569" s="112"/>
    </row>
    <row r="570" spans="6:12" ht="14.25">
      <c r="F570" s="112"/>
      <c r="G570" s="112"/>
      <c r="H570" s="112"/>
      <c r="I570" s="112"/>
      <c r="J570" s="112"/>
      <c r="K570" s="112"/>
      <c r="L570" s="112"/>
    </row>
    <row r="571" spans="6:12" ht="14.25">
      <c r="F571" s="112"/>
      <c r="G571" s="112"/>
      <c r="H571" s="112"/>
      <c r="I571" s="112"/>
      <c r="J571" s="112"/>
      <c r="K571" s="112"/>
      <c r="L571" s="112"/>
    </row>
    <row r="572" spans="6:12" ht="14.25">
      <c r="F572" s="112"/>
      <c r="G572" s="112"/>
      <c r="H572" s="112"/>
      <c r="I572" s="112"/>
      <c r="J572" s="112"/>
      <c r="K572" s="112"/>
      <c r="L572" s="112"/>
    </row>
    <row r="573" spans="6:12" ht="14.25">
      <c r="F573" s="112"/>
      <c r="G573" s="112"/>
      <c r="H573" s="112"/>
      <c r="I573" s="112"/>
      <c r="J573" s="112"/>
      <c r="K573" s="112"/>
      <c r="L573" s="112"/>
    </row>
    <row r="574" spans="6:12" ht="14.25">
      <c r="F574" s="112"/>
      <c r="G574" s="112"/>
      <c r="H574" s="112"/>
      <c r="I574" s="112"/>
      <c r="J574" s="112"/>
      <c r="K574" s="112"/>
      <c r="L574" s="112"/>
    </row>
    <row r="575" spans="6:12" ht="14.25">
      <c r="F575" s="112"/>
      <c r="G575" s="112"/>
      <c r="H575" s="112"/>
      <c r="I575" s="112"/>
      <c r="J575" s="112"/>
      <c r="K575" s="112"/>
      <c r="L575" s="112"/>
    </row>
    <row r="576" spans="6:12" ht="14.25">
      <c r="F576" s="112"/>
      <c r="G576" s="112"/>
      <c r="H576" s="112"/>
      <c r="I576" s="112"/>
      <c r="J576" s="112"/>
      <c r="K576" s="112"/>
      <c r="L576" s="112"/>
    </row>
    <row r="577" spans="6:12" ht="14.25">
      <c r="F577" s="112"/>
      <c r="G577" s="112"/>
      <c r="H577" s="112"/>
      <c r="I577" s="112"/>
      <c r="J577" s="112"/>
      <c r="K577" s="112"/>
      <c r="L577" s="112"/>
    </row>
    <row r="578" spans="6:12" ht="14.25">
      <c r="F578" s="112"/>
      <c r="G578" s="112"/>
      <c r="H578" s="112"/>
      <c r="I578" s="112"/>
      <c r="J578" s="112"/>
      <c r="K578" s="112"/>
      <c r="L578" s="112"/>
    </row>
    <row r="579" spans="6:12" ht="14.25">
      <c r="F579" s="112"/>
      <c r="G579" s="112"/>
      <c r="H579" s="112"/>
      <c r="I579" s="112"/>
      <c r="J579" s="112"/>
      <c r="K579" s="112"/>
      <c r="L579" s="112"/>
    </row>
    <row r="580" spans="6:12" ht="14.25">
      <c r="F580" s="112"/>
      <c r="G580" s="112"/>
      <c r="H580" s="112"/>
      <c r="I580" s="112"/>
      <c r="J580" s="112"/>
      <c r="K580" s="112"/>
      <c r="L580" s="112"/>
    </row>
    <row r="581" spans="6:12" ht="14.25">
      <c r="F581" s="112"/>
      <c r="G581" s="112"/>
      <c r="H581" s="112"/>
      <c r="I581" s="112"/>
      <c r="J581" s="112"/>
      <c r="K581" s="112"/>
      <c r="L581" s="112"/>
    </row>
    <row r="582" spans="6:12" ht="14.25">
      <c r="F582" s="112"/>
      <c r="G582" s="112"/>
      <c r="H582" s="112"/>
      <c r="I582" s="112"/>
      <c r="J582" s="112"/>
      <c r="K582" s="112"/>
      <c r="L582" s="112"/>
    </row>
    <row r="583" spans="6:12" ht="14.25">
      <c r="F583" s="112"/>
      <c r="G583" s="112"/>
      <c r="H583" s="112"/>
      <c r="I583" s="112"/>
      <c r="J583" s="112"/>
      <c r="K583" s="112"/>
      <c r="L583" s="112"/>
    </row>
    <row r="584" spans="6:12" ht="14.25">
      <c r="F584" s="112"/>
      <c r="G584" s="112"/>
      <c r="H584" s="112"/>
      <c r="I584" s="112"/>
      <c r="J584" s="112"/>
      <c r="K584" s="112"/>
      <c r="L584" s="112"/>
    </row>
    <row r="585" spans="6:12" ht="14.25">
      <c r="F585" s="112"/>
      <c r="G585" s="112"/>
      <c r="H585" s="112"/>
      <c r="I585" s="112"/>
      <c r="J585" s="112"/>
      <c r="K585" s="112"/>
      <c r="L585" s="112"/>
    </row>
    <row r="586" spans="6:12" ht="14.25">
      <c r="F586" s="112"/>
      <c r="G586" s="112"/>
      <c r="H586" s="112"/>
      <c r="I586" s="112"/>
      <c r="J586" s="112"/>
      <c r="K586" s="112"/>
      <c r="L586" s="112"/>
    </row>
    <row r="587" spans="6:12" ht="14.25">
      <c r="F587" s="112"/>
      <c r="G587" s="112"/>
      <c r="H587" s="112"/>
      <c r="I587" s="112"/>
      <c r="J587" s="112"/>
      <c r="K587" s="112"/>
      <c r="L587" s="112"/>
    </row>
    <row r="588" spans="6:12" ht="14.25">
      <c r="F588" s="112"/>
      <c r="G588" s="112"/>
      <c r="H588" s="112"/>
      <c r="I588" s="112"/>
      <c r="J588" s="112"/>
      <c r="K588" s="112"/>
      <c r="L588" s="112"/>
    </row>
    <row r="589" spans="6:12" ht="14.25">
      <c r="F589" s="112"/>
      <c r="G589" s="112"/>
      <c r="H589" s="112"/>
      <c r="I589" s="112"/>
      <c r="J589" s="112"/>
      <c r="K589" s="112"/>
      <c r="L589" s="112"/>
    </row>
  </sheetData>
  <printOptions/>
  <pageMargins left="0.47" right="0.29" top="0.75" bottom="0.65" header="0.21" footer="0.16"/>
  <pageSetup horizontalDpi="300" verticalDpi="300" orientation="portrait" paperSize="9" scale="68" r:id="rId31"/>
  <headerFooter alignWithMargins="0">
    <oddFooter>&amp;C&amp;P</oddFooter>
  </headerFooter>
  <rowBreaks count="4" manualBreakCount="4">
    <brk id="66" max="11" man="1"/>
    <brk id="126" max="11" man="1"/>
    <brk id="194" max="255" man="1"/>
    <brk id="269" max="255" man="1"/>
  </rowBreaks>
  <drawing r:id="rId30"/>
  <legacyDrawing r:id="rId29"/>
  <oleObjects>
    <oleObject progId="Word.Document.8" shapeId="1629029" r:id="rId1"/>
    <oleObject progId="Word.Document.8" shapeId="1629031" r:id="rId2"/>
    <oleObject progId="Word.Document.8" shapeId="1629032" r:id="rId3"/>
    <oleObject progId="Word.Document.8" shapeId="1629033" r:id="rId4"/>
    <oleObject progId="Word.Document.8" shapeId="1629034" r:id="rId5"/>
    <oleObject progId="Word.Document.8" shapeId="1629035" r:id="rId6"/>
    <oleObject progId="Word.Document.8" shapeId="1629036" r:id="rId7"/>
    <oleObject progId="Word.Document.8" shapeId="1629037" r:id="rId8"/>
    <oleObject progId="Word.Document.8" shapeId="1629038" r:id="rId9"/>
    <oleObject progId="Word.Document.8" shapeId="1629039" r:id="rId10"/>
    <oleObject progId="Word.Document.8" shapeId="1629040" r:id="rId11"/>
    <oleObject progId="Word.Document.8" shapeId="1629041" r:id="rId12"/>
    <oleObject progId="Word.Document.8" shapeId="1629042" r:id="rId13"/>
    <oleObject progId="Word.Document.8" shapeId="1629043" r:id="rId14"/>
    <oleObject progId="Word.Document.8" shapeId="1629044" r:id="rId15"/>
    <oleObject progId="Word.Document.8" shapeId="1629045" r:id="rId16"/>
    <oleObject progId="Word.Document.8" shapeId="1629053" r:id="rId17"/>
    <oleObject progId="Word.Document.8" shapeId="1629055" r:id="rId18"/>
    <oleObject progId="Word.Document.8" shapeId="1629057" r:id="rId19"/>
    <oleObject progId="Word.Document.8" shapeId="1629058" r:id="rId20"/>
    <oleObject progId="Word.Document.8" shapeId="1629059" r:id="rId21"/>
    <oleObject progId="Word.Document.8" shapeId="1629061" r:id="rId22"/>
    <oleObject progId="Word.Document.8" shapeId="1629063" r:id="rId23"/>
    <oleObject progId="Word.Document.8" shapeId="1629064" r:id="rId24"/>
    <oleObject progId="Word.Document.8" shapeId="1629066" r:id="rId25"/>
    <oleObject progId="Word.Document.8" shapeId="1629069" r:id="rId26"/>
    <oleObject progId="Word.Document.8" shapeId="1629071" r:id="rId27"/>
    <oleObject progId="Word.Document.8" shapeId="1629073" r:id="rId28"/>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KFB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KFB</dc:creator>
  <cp:keywords/>
  <dc:description/>
  <cp:lastModifiedBy>KFB</cp:lastModifiedBy>
  <cp:lastPrinted>2002-05-28T09:34:51Z</cp:lastPrinted>
  <dcterms:created xsi:type="dcterms:W3CDTF">2002-05-28T09:08:39Z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